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729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<sst xmlns="http://schemas.openxmlformats.org/spreadsheetml/2006/main" count="35" uniqueCount="14">
  <si>
    <t>идеальные коэфициенты</t>
  </si>
  <si>
    <t>СО</t>
  </si>
  <si>
    <t>СП</t>
  </si>
  <si>
    <t>СА</t>
  </si>
  <si>
    <t>SW</t>
  </si>
  <si>
    <t>D</t>
  </si>
  <si>
    <t>B</t>
  </si>
  <si>
    <t>DM</t>
  </si>
  <si>
    <t>M</t>
  </si>
  <si>
    <t>W</t>
  </si>
  <si>
    <t>AM</t>
  </si>
  <si>
    <t>F</t>
  </si>
  <si>
    <t>ST</t>
  </si>
  <si>
    <t>Игрок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</si>
</sst>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 Cyr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5"/>
      <name val="Arial"/>
      <family val="0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1" fontId="0" fillId="0" borderId="9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10" xfId="0" applyFill="1" applyBorder="1" applyAlignment="1">
      <alignment horizontal="center"/>
    </xf>
    <xf numFmtId="9" fontId="0" fillId="0" borderId="0" xfId="19" applyAlignment="1">
      <alignment/>
    </xf>
    <xf numFmtId="9" fontId="0" fillId="0" borderId="2" xfId="19" applyBorder="1" applyAlignment="1">
      <alignment/>
    </xf>
    <xf numFmtId="2" fontId="5" fillId="4" borderId="10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0" fillId="0" borderId="7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ill>
        <patternFill>
          <bgColor rgb="FF00FFFF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workbookViewId="0" topLeftCell="H1">
      <selection activeCell="M2" sqref="M2"/>
    </sheetView>
  </sheetViews>
  <sheetFormatPr defaultColWidth="9.140625" defaultRowHeight="12.75" outlineLevelCol="1"/>
  <cols>
    <col min="1" max="1" width="12.7109375" style="0" hidden="1" customWidth="1" outlineLevel="1"/>
    <col min="2" max="2" width="11.57421875" style="0" hidden="1" customWidth="1" outlineLevel="1"/>
    <col min="3" max="3" width="15.28125" style="0" hidden="1" customWidth="1" outlineLevel="1"/>
    <col min="4" max="4" width="4.7109375" style="0" hidden="1" customWidth="1" outlineLevel="1"/>
    <col min="5" max="5" width="9.421875" style="0" hidden="1" customWidth="1" outlineLevel="1"/>
    <col min="6" max="6" width="10.00390625" style="0" hidden="1" customWidth="1" outlineLevel="1"/>
    <col min="7" max="7" width="15.57421875" style="0" hidden="1" customWidth="1" outlineLevel="1"/>
    <col min="8" max="8" width="22.7109375" style="0" bestFit="1" customWidth="1" collapsed="1"/>
    <col min="9" max="9" width="3.7109375" style="0" bestFit="1" customWidth="1"/>
    <col min="10" max="10" width="4.00390625" style="0" bestFit="1" customWidth="1"/>
    <col min="11" max="11" width="3.57421875" style="0" bestFit="1" customWidth="1"/>
    <col min="12" max="12" width="3.00390625" style="1" bestFit="1" customWidth="1"/>
    <col min="13" max="13" width="4.57421875" style="13" customWidth="1" outlineLevel="1"/>
    <col min="14" max="20" width="4.57421875" style="14" customWidth="1" outlineLevel="1"/>
    <col min="21" max="21" width="4.57421875" style="15" customWidth="1" outlineLevel="1"/>
    <col min="22" max="22" width="3.8515625" style="20" customWidth="1"/>
    <col min="23" max="23" width="3.00390625" style="14" bestFit="1" customWidth="1"/>
    <col min="24" max="24" width="4.140625" style="21" bestFit="1" customWidth="1"/>
    <col min="25" max="25" width="3.00390625" style="15" bestFit="1" customWidth="1"/>
    <col min="26" max="27" width="4.28125" style="0" customWidth="1"/>
    <col min="28" max="28" width="10.140625" style="0" bestFit="1" customWidth="1"/>
  </cols>
  <sheetData>
    <row r="1" spans="13:25" ht="12.75">
      <c r="M1" s="35">
        <v>1.4</v>
      </c>
      <c r="N1" s="36">
        <v>1.4</v>
      </c>
      <c r="O1" s="36">
        <v>1.15</v>
      </c>
      <c r="P1" s="36">
        <v>1.15</v>
      </c>
      <c r="Q1" s="36">
        <v>1.3</v>
      </c>
      <c r="R1" s="36">
        <v>1.15</v>
      </c>
      <c r="S1" s="36">
        <v>1.18</v>
      </c>
      <c r="T1" s="36">
        <v>1.22</v>
      </c>
      <c r="U1" s="37">
        <v>1.6</v>
      </c>
      <c r="V1" s="32"/>
      <c r="W1" s="16"/>
      <c r="X1" s="28"/>
      <c r="Y1" s="17"/>
    </row>
    <row r="2" spans="8:25" s="4" customFormat="1" ht="13.5" thickBot="1">
      <c r="H2" s="4" t="s">
        <v>13</v>
      </c>
      <c r="I2" s="4" t="s">
        <v>1</v>
      </c>
      <c r="J2" s="4" t="s">
        <v>2</v>
      </c>
      <c r="K2" s="4" t="s">
        <v>3</v>
      </c>
      <c r="L2" s="5"/>
      <c r="M2" s="9" t="s">
        <v>4</v>
      </c>
      <c r="N2" s="6" t="s">
        <v>5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  <c r="T2" s="6" t="s">
        <v>11</v>
      </c>
      <c r="U2" s="10" t="s">
        <v>12</v>
      </c>
      <c r="V2" s="9"/>
      <c r="X2" s="29"/>
      <c r="Y2" s="18"/>
    </row>
    <row r="3" spans="1:27" ht="12.75">
      <c r="A3" s="33" t="e">
        <f aca="true" t="shared" si="0" ref="A3:A26">I3/$L3</f>
        <v>#DIV/0!</v>
      </c>
      <c r="B3" s="33" t="e">
        <f aca="true" t="shared" si="1" ref="B3:B26">J3/$L3</f>
        <v>#DIV/0!</v>
      </c>
      <c r="C3" s="33" t="e">
        <f aca="true" t="shared" si="2" ref="C3:C26">K3/$L3</f>
        <v>#DIV/0!</v>
      </c>
      <c r="E3" s="33">
        <f>HLOOKUP($V3,Лист1!$B$2:$J$5,2,0)</f>
        <v>0.8</v>
      </c>
      <c r="F3" s="33">
        <f>HLOOKUP($V3,Лист1!$B$2:$J$5,3,0)</f>
        <v>0.2</v>
      </c>
      <c r="G3" s="33">
        <f>HLOOKUP($V3,Лист1!$B$2:$J$5,4,0)</f>
        <v>0</v>
      </c>
      <c r="H3" s="39"/>
      <c r="I3" s="40"/>
      <c r="J3" s="40"/>
      <c r="K3" s="41"/>
      <c r="L3" s="30">
        <f aca="true" t="shared" si="3" ref="L3:L26">SUM(I3:K3)</f>
        <v>0</v>
      </c>
      <c r="M3" s="50">
        <f>M$1*(MIN($I3,$L3*Лист1!B$3)+MIN($J3,$L3*Лист1!B$4)+MIN($K3,$L3*Лист1!B$5))</f>
        <v>0</v>
      </c>
      <c r="N3" s="51">
        <f>N$1*(MIN($I3,$L3*Лист1!C$3)+MIN($J3,$L3*Лист1!C$4)+MIN($K3,$L3*Лист1!C$5))</f>
        <v>0</v>
      </c>
      <c r="O3" s="51">
        <f>O$1*(MIN($I3,$L3*Лист1!D$3)+MIN($J3,$L3*Лист1!D$4)+MIN($K3,$L3*Лист1!D$5))</f>
        <v>0</v>
      </c>
      <c r="P3" s="51">
        <f>P$1*(MIN($I3,$L3*Лист1!E$3)+MIN($J3,$L3*Лист1!E$4)+MIN($K3,$L3*Лист1!E$5))</f>
        <v>0</v>
      </c>
      <c r="Q3" s="51">
        <f>Q$1*(MIN($I3,$L3*Лист1!F$3)+MIN($J3,$L3*Лист1!F$4)+MIN($K3,$L3*Лист1!F$5))</f>
        <v>0</v>
      </c>
      <c r="R3" s="51">
        <f>R$1*(MIN($I3,$L3*Лист1!G$3)+MIN($J3,$L3*Лист1!G$4)+MIN($K3,$L3*Лист1!G$5))</f>
        <v>0</v>
      </c>
      <c r="S3" s="51">
        <f>S$1*(MIN($I3,$L3*Лист1!H$3)+MIN($J3,$L3*Лист1!H$4)+MIN($K3,$L3*Лист1!H$5))</f>
        <v>0</v>
      </c>
      <c r="T3" s="51">
        <f>T$1*(MIN($I3,$L3*Лист1!I$3)+MIN($J3,$L3*Лист1!I$4)+MIN($K3,$L3*Лист1!I$5))</f>
        <v>0</v>
      </c>
      <c r="U3" s="52">
        <f>U$1*(MIN($I3,$L3*Лист1!J$3)+MIN($J3,$L3*Лист1!J$4)+MIN($K3,$L3*Лист1!J$5))</f>
        <v>0</v>
      </c>
      <c r="V3" s="25" t="str">
        <f>HLOOKUP(W3,$M3:$U$27,ROW(U$27)-ROW(W3)+1,0)</f>
        <v>SW</v>
      </c>
      <c r="W3" s="19">
        <f aca="true" t="shared" si="4" ref="W3:W26">MAX(M3:U3)</f>
        <v>0</v>
      </c>
      <c r="X3" s="21" t="str">
        <f>IF(Y3&lt;&gt;" ",HLOOKUP(Y3,$M3:$U$27,ROW(W$27)-ROW(Y3)+1,0)," ")</f>
        <v>SW</v>
      </c>
      <c r="Y3" s="11">
        <f aca="true" t="shared" si="5" ref="Y3:Y26">IF((W3-LARGE(M3:U3,2))&lt;3.5,LARGE(M3:U3,2)," ")</f>
        <v>0</v>
      </c>
      <c r="Z3" s="7">
        <f aca="true" t="shared" si="6" ref="Z3:Z26">W3-L3</f>
        <v>0</v>
      </c>
      <c r="AA3" s="7"/>
    </row>
    <row r="4" spans="1:27" ht="12.75">
      <c r="A4" s="33" t="e">
        <f t="shared" si="0"/>
        <v>#DIV/0!</v>
      </c>
      <c r="B4" s="33" t="e">
        <f t="shared" si="1"/>
        <v>#DIV/0!</v>
      </c>
      <c r="C4" s="33" t="e">
        <f t="shared" si="2"/>
        <v>#DIV/0!</v>
      </c>
      <c r="E4" s="33">
        <f>HLOOKUP($V4,Лист1!$B$2:$J$5,2,0)</f>
        <v>0.8</v>
      </c>
      <c r="F4" s="33">
        <f>HLOOKUP($V4,Лист1!$B$2:$J$5,3,0)</f>
        <v>0.2</v>
      </c>
      <c r="G4" s="33">
        <f>HLOOKUP($V4,Лист1!$B$2:$J$5,4,0)</f>
        <v>0</v>
      </c>
      <c r="H4" s="13"/>
      <c r="I4" s="42"/>
      <c r="J4" s="42"/>
      <c r="K4" s="43"/>
      <c r="L4" s="30">
        <f t="shared" si="3"/>
        <v>0</v>
      </c>
      <c r="M4" s="50">
        <f>M$1*(MIN($I4,$L4*Лист1!B$3)+MIN($J4,$L4*Лист1!B$4)+MIN($K4,$L4*Лист1!B$5))</f>
        <v>0</v>
      </c>
      <c r="N4" s="51">
        <f>N$1*(MIN($I4,$L4*Лист1!C$3)+MIN($J4,$L4*Лист1!C$4)+MIN($K4,$L4*Лист1!C$5))</f>
        <v>0</v>
      </c>
      <c r="O4" s="51">
        <f>O$1*(MIN($I4,$L4*Лист1!D$3)+MIN($J4,$L4*Лист1!D$4)+MIN($K4,$L4*Лист1!D$5))</f>
        <v>0</v>
      </c>
      <c r="P4" s="51">
        <f>P$1*(MIN($I4,$L4*Лист1!E$3)+MIN($J4,$L4*Лист1!E$4)+MIN($K4,$L4*Лист1!E$5))</f>
        <v>0</v>
      </c>
      <c r="Q4" s="51">
        <f>Q$1*(MIN($I4,$L4*Лист1!F$3)+MIN($J4,$L4*Лист1!F$4)+MIN($K4,$L4*Лист1!F$5))</f>
        <v>0</v>
      </c>
      <c r="R4" s="51">
        <f>R$1*(MIN($I4,$L4*Лист1!G$3)+MIN($J4,$L4*Лист1!G$4)+MIN($K4,$L4*Лист1!G$5))</f>
        <v>0</v>
      </c>
      <c r="S4" s="51">
        <f>S$1*(MIN($I4,$L4*Лист1!H$3)+MIN($J4,$L4*Лист1!H$4)+MIN($K4,$L4*Лист1!H$5))</f>
        <v>0</v>
      </c>
      <c r="T4" s="51">
        <f>T$1*(MIN($I4,$L4*Лист1!I$3)+MIN($J4,$L4*Лист1!I$4)+MIN($K4,$L4*Лист1!I$5))</f>
        <v>0</v>
      </c>
      <c r="U4" s="52">
        <f>U$1*(MIN($I4,$L4*Лист1!J$3)+MIN($J4,$L4*Лист1!J$4)+MIN($K4,$L4*Лист1!J$5))</f>
        <v>0</v>
      </c>
      <c r="V4" s="26" t="str">
        <f>HLOOKUP(W4,M4:U$27,ROW(U$27)-ROW(W4)+1,0)</f>
        <v>SW</v>
      </c>
      <c r="W4" s="11">
        <f t="shared" si="4"/>
        <v>0</v>
      </c>
      <c r="X4" s="21" t="str">
        <f>IF(Y4&lt;&gt;" ",HLOOKUP(Y4,$M4:$U$27,ROW(W$27)-ROW(Y4)+1,0)," ")</f>
        <v>SW</v>
      </c>
      <c r="Y4" s="11">
        <f t="shared" si="5"/>
        <v>0</v>
      </c>
      <c r="Z4" s="7">
        <f t="shared" si="6"/>
        <v>0</v>
      </c>
      <c r="AA4" s="7"/>
    </row>
    <row r="5" spans="1:27" ht="12.75">
      <c r="A5" s="33" t="e">
        <f t="shared" si="0"/>
        <v>#DIV/0!</v>
      </c>
      <c r="B5" s="33" t="e">
        <f t="shared" si="1"/>
        <v>#DIV/0!</v>
      </c>
      <c r="C5" s="33" t="e">
        <f t="shared" si="2"/>
        <v>#DIV/0!</v>
      </c>
      <c r="E5" s="33">
        <f>HLOOKUP($V5,Лист1!$B$2:$J$5,2,0)</f>
        <v>0.8</v>
      </c>
      <c r="F5" s="33">
        <f>HLOOKUP($V5,Лист1!$B$2:$J$5,3,0)</f>
        <v>0.2</v>
      </c>
      <c r="G5" s="33">
        <f>HLOOKUP($V5,Лист1!$B$2:$J$5,4,0)</f>
        <v>0</v>
      </c>
      <c r="H5" s="13"/>
      <c r="I5" s="42"/>
      <c r="J5" s="42"/>
      <c r="K5" s="43"/>
      <c r="L5" s="30">
        <f t="shared" si="3"/>
        <v>0</v>
      </c>
      <c r="M5" s="50">
        <f>M$1*(MIN($I5,$L5*Лист1!B$3)+MIN($J5,$L5*Лист1!B$4)+MIN($K5,$L5*Лист1!B$5))</f>
        <v>0</v>
      </c>
      <c r="N5" s="51">
        <f>N$1*(MIN($I5,$L5*Лист1!C$3)+MIN($J5,$L5*Лист1!C$4)+MIN($K5,$L5*Лист1!C$5))</f>
        <v>0</v>
      </c>
      <c r="O5" s="51">
        <f>O$1*(MIN($I5,$L5*Лист1!D$3)+MIN($J5,$L5*Лист1!D$4)+MIN($K5,$L5*Лист1!D$5))</f>
        <v>0</v>
      </c>
      <c r="P5" s="51">
        <f>P$1*(MIN($I5,$L5*Лист1!E$3)+MIN($J5,$L5*Лист1!E$4)+MIN($K5,$L5*Лист1!E$5))</f>
        <v>0</v>
      </c>
      <c r="Q5" s="51">
        <f>Q$1*(MIN($I5,$L5*Лист1!F$3)+MIN($J5,$L5*Лист1!F$4)+MIN($K5,$L5*Лист1!F$5))</f>
        <v>0</v>
      </c>
      <c r="R5" s="51">
        <f>R$1*(MIN($I5,$L5*Лист1!G$3)+MIN($J5,$L5*Лист1!G$4)+MIN($K5,$L5*Лист1!G$5))</f>
        <v>0</v>
      </c>
      <c r="S5" s="51">
        <f>S$1*(MIN($I5,$L5*Лист1!H$3)+MIN($J5,$L5*Лист1!H$4)+MIN($K5,$L5*Лист1!H$5))</f>
        <v>0</v>
      </c>
      <c r="T5" s="51">
        <f>T$1*(MIN($I5,$L5*Лист1!I$3)+MIN($J5,$L5*Лист1!I$4)+MIN($K5,$L5*Лист1!I$5))</f>
        <v>0</v>
      </c>
      <c r="U5" s="52">
        <f>U$1*(MIN($I5,$L5*Лист1!J$3)+MIN($J5,$L5*Лист1!J$4)+MIN($K5,$L5*Лист1!J$5))</f>
        <v>0</v>
      </c>
      <c r="V5" s="26" t="str">
        <f>HLOOKUP(W5,M5:U$27,ROW(U$27)-ROW(W5)+1,0)</f>
        <v>SW</v>
      </c>
      <c r="W5" s="11">
        <f t="shared" si="4"/>
        <v>0</v>
      </c>
      <c r="X5" s="21" t="str">
        <f>IF(Y5&lt;&gt;" ",HLOOKUP(Y5,$M5:$U$27,ROW(W$27)-ROW(Y5)+1,0)," ")</f>
        <v>SW</v>
      </c>
      <c r="Y5" s="11">
        <f t="shared" si="5"/>
        <v>0</v>
      </c>
      <c r="Z5" s="7">
        <f t="shared" si="6"/>
        <v>0</v>
      </c>
      <c r="AA5" s="7"/>
    </row>
    <row r="6" spans="1:27" ht="12.75">
      <c r="A6" s="33" t="e">
        <f t="shared" si="0"/>
        <v>#DIV/0!</v>
      </c>
      <c r="B6" s="33" t="e">
        <f t="shared" si="1"/>
        <v>#DIV/0!</v>
      </c>
      <c r="C6" s="33" t="e">
        <f t="shared" si="2"/>
        <v>#DIV/0!</v>
      </c>
      <c r="E6" s="33">
        <f>HLOOKUP($V6,Лист1!$B$2:$J$5,2,0)</f>
        <v>0.8</v>
      </c>
      <c r="F6" s="33">
        <f>HLOOKUP($V6,Лист1!$B$2:$J$5,3,0)</f>
        <v>0.2</v>
      </c>
      <c r="G6" s="33">
        <f>HLOOKUP($V6,Лист1!$B$2:$J$5,4,0)</f>
        <v>0</v>
      </c>
      <c r="H6" s="13"/>
      <c r="I6" s="42"/>
      <c r="J6" s="42"/>
      <c r="K6" s="43"/>
      <c r="L6" s="30">
        <f t="shared" si="3"/>
        <v>0</v>
      </c>
      <c r="M6" s="50">
        <f>M$1*(MIN($I6,$L6*Лист1!B$3)+MIN($J6,$L6*Лист1!B$4)+MIN($K6,$L6*Лист1!B$5))</f>
        <v>0</v>
      </c>
      <c r="N6" s="51">
        <f>N$1*(MIN($I6,$L6*Лист1!C$3)+MIN($J6,$L6*Лист1!C$4)+MIN($K6,$L6*Лист1!C$5))</f>
        <v>0</v>
      </c>
      <c r="O6" s="51">
        <f>O$1*(MIN($I6,$L6*Лист1!D$3)+MIN($J6,$L6*Лист1!D$4)+MIN($K6,$L6*Лист1!D$5))</f>
        <v>0</v>
      </c>
      <c r="P6" s="51">
        <f>P$1*(MIN($I6,$L6*Лист1!E$3)+MIN($J6,$L6*Лист1!E$4)+MIN($K6,$L6*Лист1!E$5))</f>
        <v>0</v>
      </c>
      <c r="Q6" s="51">
        <f>Q$1*(MIN($I6,$L6*Лист1!F$3)+MIN($J6,$L6*Лист1!F$4)+MIN($K6,$L6*Лист1!F$5))</f>
        <v>0</v>
      </c>
      <c r="R6" s="51">
        <f>R$1*(MIN($I6,$L6*Лист1!G$3)+MIN($J6,$L6*Лист1!G$4)+MIN($K6,$L6*Лист1!G$5))</f>
        <v>0</v>
      </c>
      <c r="S6" s="51">
        <f>S$1*(MIN($I6,$L6*Лист1!H$3)+MIN($J6,$L6*Лист1!H$4)+MIN($K6,$L6*Лист1!H$5))</f>
        <v>0</v>
      </c>
      <c r="T6" s="51">
        <f>T$1*(MIN($I6,$L6*Лист1!I$3)+MIN($J6,$L6*Лист1!I$4)+MIN($K6,$L6*Лист1!I$5))</f>
        <v>0</v>
      </c>
      <c r="U6" s="52">
        <f>U$1*(MIN($I6,$L6*Лист1!J$3)+MIN($J6,$L6*Лист1!J$4)+MIN($K6,$L6*Лист1!J$5))</f>
        <v>0</v>
      </c>
      <c r="V6" s="26" t="str">
        <f>HLOOKUP(W6,M6:U$27,ROW(U$27)-ROW(W6)+1,0)</f>
        <v>SW</v>
      </c>
      <c r="W6" s="11">
        <f t="shared" si="4"/>
        <v>0</v>
      </c>
      <c r="X6" s="21" t="str">
        <f>IF(Y6&lt;&gt;" ",HLOOKUP(Y6,$M6:$U$27,ROW(W$27)-ROW(Y6)+1,0)," ")</f>
        <v>SW</v>
      </c>
      <c r="Y6" s="11">
        <f t="shared" si="5"/>
        <v>0</v>
      </c>
      <c r="Z6" s="7">
        <f t="shared" si="6"/>
        <v>0</v>
      </c>
      <c r="AA6" s="7"/>
    </row>
    <row r="7" spans="1:27" ht="12.75">
      <c r="A7" s="33" t="e">
        <f t="shared" si="0"/>
        <v>#DIV/0!</v>
      </c>
      <c r="B7" s="33" t="e">
        <f t="shared" si="1"/>
        <v>#DIV/0!</v>
      </c>
      <c r="C7" s="33" t="e">
        <f t="shared" si="2"/>
        <v>#DIV/0!</v>
      </c>
      <c r="E7" s="33">
        <f>HLOOKUP($V7,Лист1!$B$2:$J$5,2,0)</f>
        <v>0.8</v>
      </c>
      <c r="F7" s="33">
        <f>HLOOKUP($V7,Лист1!$B$2:$J$5,3,0)</f>
        <v>0.2</v>
      </c>
      <c r="G7" s="33">
        <f>HLOOKUP($V7,Лист1!$B$2:$J$5,4,0)</f>
        <v>0</v>
      </c>
      <c r="H7" s="13"/>
      <c r="I7" s="42"/>
      <c r="J7" s="42"/>
      <c r="K7" s="43"/>
      <c r="L7" s="30">
        <f t="shared" si="3"/>
        <v>0</v>
      </c>
      <c r="M7" s="50">
        <f>M$1*(MIN($I7,$L7*Лист1!B$3)+MIN($J7,$L7*Лист1!B$4)+MIN($K7,$L7*Лист1!B$5))</f>
        <v>0</v>
      </c>
      <c r="N7" s="51">
        <f>N$1*(MIN($I7,$L7*Лист1!C$3)+MIN($J7,$L7*Лист1!C$4)+MIN($K7,$L7*Лист1!C$5))</f>
        <v>0</v>
      </c>
      <c r="O7" s="51">
        <f>O$1*(MIN($I7,$L7*Лист1!D$3)+MIN($J7,$L7*Лист1!D$4)+MIN($K7,$L7*Лист1!D$5))</f>
        <v>0</v>
      </c>
      <c r="P7" s="51">
        <f>P$1*(MIN($I7,$L7*Лист1!E$3)+MIN($J7,$L7*Лист1!E$4)+MIN($K7,$L7*Лист1!E$5))</f>
        <v>0</v>
      </c>
      <c r="Q7" s="51">
        <f>Q$1*(MIN($I7,$L7*Лист1!F$3)+MIN($J7,$L7*Лист1!F$4)+MIN($K7,$L7*Лист1!F$5))</f>
        <v>0</v>
      </c>
      <c r="R7" s="51">
        <f>R$1*(MIN($I7,$L7*Лист1!G$3)+MIN($J7,$L7*Лист1!G$4)+MIN($K7,$L7*Лист1!G$5))</f>
        <v>0</v>
      </c>
      <c r="S7" s="51">
        <f>S$1*(MIN($I7,$L7*Лист1!H$3)+MIN($J7,$L7*Лист1!H$4)+MIN($K7,$L7*Лист1!H$5))</f>
        <v>0</v>
      </c>
      <c r="T7" s="51">
        <f>T$1*(MIN($I7,$L7*Лист1!I$3)+MIN($J7,$L7*Лист1!I$4)+MIN($K7,$L7*Лист1!I$5))</f>
        <v>0</v>
      </c>
      <c r="U7" s="52">
        <f>U$1*(MIN($I7,$L7*Лист1!J$3)+MIN($J7,$L7*Лист1!J$4)+MIN($K7,$L7*Лист1!J$5))</f>
        <v>0</v>
      </c>
      <c r="V7" s="26" t="str">
        <f>HLOOKUP(W7,M7:U$27,ROW(U$27)-ROW(W7)+1,0)</f>
        <v>SW</v>
      </c>
      <c r="W7" s="11">
        <f t="shared" si="4"/>
        <v>0</v>
      </c>
      <c r="X7" s="21" t="str">
        <f>IF(Y7&lt;&gt;" ",HLOOKUP(Y7,$M7:$U$27,ROW(W$27)-ROW(Y7)+1,0)," ")</f>
        <v>SW</v>
      </c>
      <c r="Y7" s="11">
        <f t="shared" si="5"/>
        <v>0</v>
      </c>
      <c r="Z7" s="7">
        <f t="shared" si="6"/>
        <v>0</v>
      </c>
      <c r="AA7" s="7"/>
    </row>
    <row r="8" spans="1:27" ht="12.75">
      <c r="A8" s="33" t="e">
        <f t="shared" si="0"/>
        <v>#DIV/0!</v>
      </c>
      <c r="B8" s="33" t="e">
        <f t="shared" si="1"/>
        <v>#DIV/0!</v>
      </c>
      <c r="C8" s="33" t="e">
        <f t="shared" si="2"/>
        <v>#DIV/0!</v>
      </c>
      <c r="E8" s="33">
        <f>HLOOKUP($V8,Лист1!$B$2:$J$5,2,0)</f>
        <v>0.8</v>
      </c>
      <c r="F8" s="33">
        <f>HLOOKUP($V8,Лист1!$B$2:$J$5,3,0)</f>
        <v>0.2</v>
      </c>
      <c r="G8" s="33">
        <f>HLOOKUP($V8,Лист1!$B$2:$J$5,4,0)</f>
        <v>0</v>
      </c>
      <c r="H8" s="13"/>
      <c r="I8" s="42"/>
      <c r="J8" s="42"/>
      <c r="K8" s="43"/>
      <c r="L8" s="30">
        <f t="shared" si="3"/>
        <v>0</v>
      </c>
      <c r="M8" s="50">
        <f>M$1*(MIN($I8,$L8*Лист1!B$3)+MIN($J8,$L8*Лист1!B$4)+MIN($K8,$L8*Лист1!B$5))</f>
        <v>0</v>
      </c>
      <c r="N8" s="51">
        <f>N$1*(MIN($I8,$L8*Лист1!C$3)+MIN($J8,$L8*Лист1!C$4)+MIN($K8,$L8*Лист1!C$5))</f>
        <v>0</v>
      </c>
      <c r="O8" s="51">
        <f>O$1*(MIN($I8,$L8*Лист1!D$3)+MIN($J8,$L8*Лист1!D$4)+MIN($K8,$L8*Лист1!D$5))</f>
        <v>0</v>
      </c>
      <c r="P8" s="51">
        <f>P$1*(MIN($I8,$L8*Лист1!E$3)+MIN($J8,$L8*Лист1!E$4)+MIN($K8,$L8*Лист1!E$5))</f>
        <v>0</v>
      </c>
      <c r="Q8" s="51">
        <f>Q$1*(MIN($I8,$L8*Лист1!F$3)+MIN($J8,$L8*Лист1!F$4)+MIN($K8,$L8*Лист1!F$5))</f>
        <v>0</v>
      </c>
      <c r="R8" s="51">
        <f>R$1*(MIN($I8,$L8*Лист1!G$3)+MIN($J8,$L8*Лист1!G$4)+MIN($K8,$L8*Лист1!G$5))</f>
        <v>0</v>
      </c>
      <c r="S8" s="51">
        <f>S$1*(MIN($I8,$L8*Лист1!H$3)+MIN($J8,$L8*Лист1!H$4)+MIN($K8,$L8*Лист1!H$5))</f>
        <v>0</v>
      </c>
      <c r="T8" s="51">
        <f>T$1*(MIN($I8,$L8*Лист1!I$3)+MIN($J8,$L8*Лист1!I$4)+MIN($K8,$L8*Лист1!I$5))</f>
        <v>0</v>
      </c>
      <c r="U8" s="52">
        <f>U$1*(MIN($I8,$L8*Лист1!J$3)+MIN($J8,$L8*Лист1!J$4)+MIN($K8,$L8*Лист1!J$5))</f>
        <v>0</v>
      </c>
      <c r="V8" s="26" t="str">
        <f>HLOOKUP(W8,M8:U$27,ROW(U$27)-ROW(W8)+1,0)</f>
        <v>SW</v>
      </c>
      <c r="W8" s="11">
        <f t="shared" si="4"/>
        <v>0</v>
      </c>
      <c r="X8" s="21" t="str">
        <f>IF(Y8&lt;&gt;" ",HLOOKUP(Y8,$M8:$U$27,ROW(W$27)-ROW(Y8)+1,0)," ")</f>
        <v>SW</v>
      </c>
      <c r="Y8" s="11">
        <f t="shared" si="5"/>
        <v>0</v>
      </c>
      <c r="Z8" s="7">
        <f t="shared" si="6"/>
        <v>0</v>
      </c>
      <c r="AA8" s="7"/>
    </row>
    <row r="9" spans="1:27" ht="12.75">
      <c r="A9" s="33" t="e">
        <f t="shared" si="0"/>
        <v>#DIV/0!</v>
      </c>
      <c r="B9" s="33" t="e">
        <f t="shared" si="1"/>
        <v>#DIV/0!</v>
      </c>
      <c r="C9" s="33" t="e">
        <f t="shared" si="2"/>
        <v>#DIV/0!</v>
      </c>
      <c r="E9" s="33">
        <f>HLOOKUP($V9,Лист1!$B$2:$J$5,2,0)</f>
        <v>0.8</v>
      </c>
      <c r="F9" s="33">
        <f>HLOOKUP($V9,Лист1!$B$2:$J$5,3,0)</f>
        <v>0.2</v>
      </c>
      <c r="G9" s="33">
        <f>HLOOKUP($V9,Лист1!$B$2:$J$5,4,0)</f>
        <v>0</v>
      </c>
      <c r="H9" s="13"/>
      <c r="I9" s="42"/>
      <c r="J9" s="42"/>
      <c r="K9" s="43"/>
      <c r="L9" s="30">
        <f t="shared" si="3"/>
        <v>0</v>
      </c>
      <c r="M9" s="50">
        <f>M$1*(MIN($I9,$L9*Лист1!B$3)+MIN($J9,$L9*Лист1!B$4)+MIN($K9,$L9*Лист1!B$5))</f>
        <v>0</v>
      </c>
      <c r="N9" s="51">
        <f>N$1*(MIN($I9,$L9*Лист1!C$3)+MIN($J9,$L9*Лист1!C$4)+MIN($K9,$L9*Лист1!C$5))</f>
        <v>0</v>
      </c>
      <c r="O9" s="51">
        <f>O$1*(MIN($I9,$L9*Лист1!D$3)+MIN($J9,$L9*Лист1!D$4)+MIN($K9,$L9*Лист1!D$5))</f>
        <v>0</v>
      </c>
      <c r="P9" s="51">
        <f>P$1*(MIN($I9,$L9*Лист1!E$3)+MIN($J9,$L9*Лист1!E$4)+MIN($K9,$L9*Лист1!E$5))</f>
        <v>0</v>
      </c>
      <c r="Q9" s="51">
        <f>Q$1*(MIN($I9,$L9*Лист1!F$3)+MIN($J9,$L9*Лист1!F$4)+MIN($K9,$L9*Лист1!F$5))</f>
        <v>0</v>
      </c>
      <c r="R9" s="51">
        <f>R$1*(MIN($I9,$L9*Лист1!G$3)+MIN($J9,$L9*Лист1!G$4)+MIN($K9,$L9*Лист1!G$5))</f>
        <v>0</v>
      </c>
      <c r="S9" s="51">
        <f>S$1*(MIN($I9,$L9*Лист1!H$3)+MIN($J9,$L9*Лист1!H$4)+MIN($K9,$L9*Лист1!H$5))</f>
        <v>0</v>
      </c>
      <c r="T9" s="51">
        <f>T$1*(MIN($I9,$L9*Лист1!I$3)+MIN($J9,$L9*Лист1!I$4)+MIN($K9,$L9*Лист1!I$5))</f>
        <v>0</v>
      </c>
      <c r="U9" s="52">
        <f>U$1*(MIN($I9,$L9*Лист1!J$3)+MIN($J9,$L9*Лист1!J$4)+MIN($K9,$L9*Лист1!J$5))</f>
        <v>0</v>
      </c>
      <c r="V9" s="26" t="str">
        <f>HLOOKUP(W9,M9:U$27,ROW(U$27)-ROW(W9)+1,0)</f>
        <v>SW</v>
      </c>
      <c r="W9" s="11">
        <f t="shared" si="4"/>
        <v>0</v>
      </c>
      <c r="X9" s="21" t="str">
        <f>IF(Y9&lt;&gt;" ",HLOOKUP(Y9,$M9:$U$27,ROW(W$27)-ROW(Y9)+1,0)," ")</f>
        <v>SW</v>
      </c>
      <c r="Y9" s="11">
        <f t="shared" si="5"/>
        <v>0</v>
      </c>
      <c r="Z9" s="7">
        <f t="shared" si="6"/>
        <v>0</v>
      </c>
      <c r="AA9" s="7"/>
    </row>
    <row r="10" spans="1:27" ht="12.75">
      <c r="A10" s="33" t="e">
        <f t="shared" si="0"/>
        <v>#DIV/0!</v>
      </c>
      <c r="B10" s="33" t="e">
        <f t="shared" si="1"/>
        <v>#DIV/0!</v>
      </c>
      <c r="C10" s="33" t="e">
        <f t="shared" si="2"/>
        <v>#DIV/0!</v>
      </c>
      <c r="E10" s="33">
        <f>HLOOKUP($V10,Лист1!$B$2:$J$5,2,0)</f>
        <v>0.8</v>
      </c>
      <c r="F10" s="33">
        <f>HLOOKUP($V10,Лист1!$B$2:$J$5,3,0)</f>
        <v>0.2</v>
      </c>
      <c r="G10" s="33">
        <f>HLOOKUP($V10,Лист1!$B$2:$J$5,4,0)</f>
        <v>0</v>
      </c>
      <c r="H10" s="13"/>
      <c r="I10" s="42"/>
      <c r="J10" s="42"/>
      <c r="K10" s="43"/>
      <c r="L10" s="30">
        <f t="shared" si="3"/>
        <v>0</v>
      </c>
      <c r="M10" s="50">
        <f>M$1*(MIN($I10,$L10*Лист1!B$3)+MIN($J10,$L10*Лист1!B$4)+MIN($K10,$L10*Лист1!B$5))</f>
        <v>0</v>
      </c>
      <c r="N10" s="51">
        <f>N$1*(MIN($I10,$L10*Лист1!C$3)+MIN($J10,$L10*Лист1!C$4)+MIN($K10,$L10*Лист1!C$5))</f>
        <v>0</v>
      </c>
      <c r="O10" s="51">
        <f>O$1*(MIN($I10,$L10*Лист1!D$3)+MIN($J10,$L10*Лист1!D$4)+MIN($K10,$L10*Лист1!D$5))</f>
        <v>0</v>
      </c>
      <c r="P10" s="51">
        <f>P$1*(MIN($I10,$L10*Лист1!E$3)+MIN($J10,$L10*Лист1!E$4)+MIN($K10,$L10*Лист1!E$5))</f>
        <v>0</v>
      </c>
      <c r="Q10" s="51">
        <f>Q$1*(MIN($I10,$L10*Лист1!F$3)+MIN($J10,$L10*Лист1!F$4)+MIN($K10,$L10*Лист1!F$5))</f>
        <v>0</v>
      </c>
      <c r="R10" s="51">
        <f>R$1*(MIN($I10,$L10*Лист1!G$3)+MIN($J10,$L10*Лист1!G$4)+MIN($K10,$L10*Лист1!G$5))</f>
        <v>0</v>
      </c>
      <c r="S10" s="51">
        <f>S$1*(MIN($I10,$L10*Лист1!H$3)+MIN($J10,$L10*Лист1!H$4)+MIN($K10,$L10*Лист1!H$5))</f>
        <v>0</v>
      </c>
      <c r="T10" s="51">
        <f>T$1*(MIN($I10,$L10*Лист1!I$3)+MIN($J10,$L10*Лист1!I$4)+MIN($K10,$L10*Лист1!I$5))</f>
        <v>0</v>
      </c>
      <c r="U10" s="52">
        <f>U$1*(MIN($I10,$L10*Лист1!J$3)+MIN($J10,$L10*Лист1!J$4)+MIN($K10,$L10*Лист1!J$5))</f>
        <v>0</v>
      </c>
      <c r="V10" s="26" t="str">
        <f>HLOOKUP(W10,M10:U$27,ROW(U$27)-ROW(W10)+1,0)</f>
        <v>SW</v>
      </c>
      <c r="W10" s="11">
        <f t="shared" si="4"/>
        <v>0</v>
      </c>
      <c r="X10" s="21" t="str">
        <f>IF(Y10&lt;&gt;" ",HLOOKUP(Y10,$M10:$U$27,ROW(W$27)-ROW(Y10)+1,0)," ")</f>
        <v>SW</v>
      </c>
      <c r="Y10" s="11">
        <f t="shared" si="5"/>
        <v>0</v>
      </c>
      <c r="Z10" s="7">
        <f t="shared" si="6"/>
        <v>0</v>
      </c>
      <c r="AA10" s="7"/>
    </row>
    <row r="11" spans="1:27" ht="12.75">
      <c r="A11" s="33" t="e">
        <f t="shared" si="0"/>
        <v>#DIV/0!</v>
      </c>
      <c r="B11" s="33" t="e">
        <f t="shared" si="1"/>
        <v>#DIV/0!</v>
      </c>
      <c r="C11" s="33" t="e">
        <f t="shared" si="2"/>
        <v>#DIV/0!</v>
      </c>
      <c r="E11" s="33">
        <f>HLOOKUP($V11,Лист1!$B$2:$J$5,2,0)</f>
        <v>0.8</v>
      </c>
      <c r="F11" s="33">
        <f>HLOOKUP($V11,Лист1!$B$2:$J$5,3,0)</f>
        <v>0.2</v>
      </c>
      <c r="G11" s="33">
        <f>HLOOKUP($V11,Лист1!$B$2:$J$5,4,0)</f>
        <v>0</v>
      </c>
      <c r="H11" s="13"/>
      <c r="I11" s="42"/>
      <c r="J11" s="42"/>
      <c r="K11" s="43"/>
      <c r="L11" s="30">
        <f t="shared" si="3"/>
        <v>0</v>
      </c>
      <c r="M11" s="50">
        <f>M$1*(MIN($I11,$L11*Лист1!B$3)+MIN($J11,$L11*Лист1!B$4)+MIN($K11,$L11*Лист1!B$5))</f>
        <v>0</v>
      </c>
      <c r="N11" s="51">
        <f>N$1*(MIN($I11,$L11*Лист1!C$3)+MIN($J11,$L11*Лист1!C$4)+MIN($K11,$L11*Лист1!C$5))</f>
        <v>0</v>
      </c>
      <c r="O11" s="51">
        <f>O$1*(MIN($I11,$L11*Лист1!D$3)+MIN($J11,$L11*Лист1!D$4)+MIN($K11,$L11*Лист1!D$5))</f>
        <v>0</v>
      </c>
      <c r="P11" s="51">
        <f>P$1*(MIN($I11,$L11*Лист1!E$3)+MIN($J11,$L11*Лист1!E$4)+MIN($K11,$L11*Лист1!E$5))</f>
        <v>0</v>
      </c>
      <c r="Q11" s="51">
        <f>Q$1*(MIN($I11,$L11*Лист1!F$3)+MIN($J11,$L11*Лист1!F$4)+MIN($K11,$L11*Лист1!F$5))</f>
        <v>0</v>
      </c>
      <c r="R11" s="51">
        <f>R$1*(MIN($I11,$L11*Лист1!G$3)+MIN($J11,$L11*Лист1!G$4)+MIN($K11,$L11*Лист1!G$5))</f>
        <v>0</v>
      </c>
      <c r="S11" s="51">
        <f>S$1*(MIN($I11,$L11*Лист1!H$3)+MIN($J11,$L11*Лист1!H$4)+MIN($K11,$L11*Лист1!H$5))</f>
        <v>0</v>
      </c>
      <c r="T11" s="51">
        <f>T$1*(MIN($I11,$L11*Лист1!I$3)+MIN($J11,$L11*Лист1!I$4)+MIN($K11,$L11*Лист1!I$5))</f>
        <v>0</v>
      </c>
      <c r="U11" s="52">
        <f>U$1*(MIN($I11,$L11*Лист1!J$3)+MIN($J11,$L11*Лист1!J$4)+MIN($K11,$L11*Лист1!J$5))</f>
        <v>0</v>
      </c>
      <c r="V11" s="26" t="str">
        <f>HLOOKUP(W11,M11:U$27,ROW(U$27)-ROW(W11)+1,0)</f>
        <v>SW</v>
      </c>
      <c r="W11" s="11">
        <f t="shared" si="4"/>
        <v>0</v>
      </c>
      <c r="X11" s="21" t="str">
        <f>IF(Y11&lt;&gt;" ",HLOOKUP(Y11,$M11:$U$27,ROW(W$27)-ROW(Y11)+1,0)," ")</f>
        <v>SW</v>
      </c>
      <c r="Y11" s="11">
        <f t="shared" si="5"/>
        <v>0</v>
      </c>
      <c r="Z11" s="7">
        <f t="shared" si="6"/>
        <v>0</v>
      </c>
      <c r="AA11" s="7"/>
    </row>
    <row r="12" spans="1:27" ht="12.75">
      <c r="A12" s="33" t="e">
        <f t="shared" si="0"/>
        <v>#DIV/0!</v>
      </c>
      <c r="B12" s="33" t="e">
        <f t="shared" si="1"/>
        <v>#DIV/0!</v>
      </c>
      <c r="C12" s="33" t="e">
        <f t="shared" si="2"/>
        <v>#DIV/0!</v>
      </c>
      <c r="E12" s="33">
        <f>HLOOKUP($V12,Лист1!$B$2:$J$5,2,0)</f>
        <v>0.8</v>
      </c>
      <c r="F12" s="33">
        <f>HLOOKUP($V12,Лист1!$B$2:$J$5,3,0)</f>
        <v>0.2</v>
      </c>
      <c r="G12" s="33">
        <f>HLOOKUP($V12,Лист1!$B$2:$J$5,4,0)</f>
        <v>0</v>
      </c>
      <c r="H12" s="13"/>
      <c r="I12" s="42"/>
      <c r="J12" s="42"/>
      <c r="K12" s="43"/>
      <c r="L12" s="30">
        <f t="shared" si="3"/>
        <v>0</v>
      </c>
      <c r="M12" s="50">
        <f>M$1*(MIN($I12,$L12*Лист1!B$3)+MIN($J12,$L12*Лист1!B$4)+MIN($K12,$L12*Лист1!B$5))</f>
        <v>0</v>
      </c>
      <c r="N12" s="51">
        <f>N$1*(MIN($I12,$L12*Лист1!C$3)+MIN($J12,$L12*Лист1!C$4)+MIN($K12,$L12*Лист1!C$5))</f>
        <v>0</v>
      </c>
      <c r="O12" s="51">
        <f>O$1*(MIN($I12,$L12*Лист1!D$3)+MIN($J12,$L12*Лист1!D$4)+MIN($K12,$L12*Лист1!D$5))</f>
        <v>0</v>
      </c>
      <c r="P12" s="51">
        <f>P$1*(MIN($I12,$L12*Лист1!E$3)+MIN($J12,$L12*Лист1!E$4)+MIN($K12,$L12*Лист1!E$5))</f>
        <v>0</v>
      </c>
      <c r="Q12" s="51">
        <f>Q$1*(MIN($I12,$L12*Лист1!F$3)+MIN($J12,$L12*Лист1!F$4)+MIN($K12,$L12*Лист1!F$5))</f>
        <v>0</v>
      </c>
      <c r="R12" s="51">
        <f>R$1*(MIN($I12,$L12*Лист1!G$3)+MIN($J12,$L12*Лист1!G$4)+MIN($K12,$L12*Лист1!G$5))</f>
        <v>0</v>
      </c>
      <c r="S12" s="51">
        <f>S$1*(MIN($I12,$L12*Лист1!H$3)+MIN($J12,$L12*Лист1!H$4)+MIN($K12,$L12*Лист1!H$5))</f>
        <v>0</v>
      </c>
      <c r="T12" s="51">
        <f>T$1*(MIN($I12,$L12*Лист1!I$3)+MIN($J12,$L12*Лист1!I$4)+MIN($K12,$L12*Лист1!I$5))</f>
        <v>0</v>
      </c>
      <c r="U12" s="52">
        <f>U$1*(MIN($I12,$L12*Лист1!J$3)+MIN($J12,$L12*Лист1!J$4)+MIN($K12,$L12*Лист1!J$5))</f>
        <v>0</v>
      </c>
      <c r="V12" s="26" t="str">
        <f>HLOOKUP(W12,M12:U$27,ROW(U$27)-ROW(W12)+1,0)</f>
        <v>SW</v>
      </c>
      <c r="W12" s="11">
        <f t="shared" si="4"/>
        <v>0</v>
      </c>
      <c r="X12" s="21" t="str">
        <f>IF(Y12&lt;&gt;" ",HLOOKUP(Y12,$M12:$U$27,ROW(W$27)-ROW(Y12)+1,0)," ")</f>
        <v>SW</v>
      </c>
      <c r="Y12" s="11">
        <f t="shared" si="5"/>
        <v>0</v>
      </c>
      <c r="Z12" s="7">
        <f t="shared" si="6"/>
        <v>0</v>
      </c>
      <c r="AA12" s="7"/>
    </row>
    <row r="13" spans="1:27" ht="12.75">
      <c r="A13" s="33" t="e">
        <f t="shared" si="0"/>
        <v>#DIV/0!</v>
      </c>
      <c r="B13" s="33" t="e">
        <f t="shared" si="1"/>
        <v>#DIV/0!</v>
      </c>
      <c r="C13" s="33" t="e">
        <f t="shared" si="2"/>
        <v>#DIV/0!</v>
      </c>
      <c r="E13" s="33">
        <f>HLOOKUP($V13,Лист1!$B$2:$J$5,2,0)</f>
        <v>0.8</v>
      </c>
      <c r="F13" s="33">
        <f>HLOOKUP($V13,Лист1!$B$2:$J$5,3,0)</f>
        <v>0.2</v>
      </c>
      <c r="G13" s="33">
        <f>HLOOKUP($V13,Лист1!$B$2:$J$5,4,0)</f>
        <v>0</v>
      </c>
      <c r="H13" s="13"/>
      <c r="I13" s="42"/>
      <c r="J13" s="42"/>
      <c r="K13" s="43"/>
      <c r="L13" s="30">
        <f t="shared" si="3"/>
        <v>0</v>
      </c>
      <c r="M13" s="50">
        <f>M$1*(MIN($I13,$L13*Лист1!B$3)+MIN($J13,$L13*Лист1!B$4)+MIN($K13,$L13*Лист1!B$5))</f>
        <v>0</v>
      </c>
      <c r="N13" s="51">
        <f>N$1*(MIN($I13,$L13*Лист1!C$3)+MIN($J13,$L13*Лист1!C$4)+MIN($K13,$L13*Лист1!C$5))</f>
        <v>0</v>
      </c>
      <c r="O13" s="51">
        <f>O$1*(MIN($I13,$L13*Лист1!D$3)+MIN($J13,$L13*Лист1!D$4)+MIN($K13,$L13*Лист1!D$5))</f>
        <v>0</v>
      </c>
      <c r="P13" s="51">
        <f>P$1*(MIN($I13,$L13*Лист1!E$3)+MIN($J13,$L13*Лист1!E$4)+MIN($K13,$L13*Лист1!E$5))</f>
        <v>0</v>
      </c>
      <c r="Q13" s="51">
        <f>Q$1*(MIN($I13,$L13*Лист1!F$3)+MIN($J13,$L13*Лист1!F$4)+MIN($K13,$L13*Лист1!F$5))</f>
        <v>0</v>
      </c>
      <c r="R13" s="51">
        <f>R$1*(MIN($I13,$L13*Лист1!G$3)+MIN($J13,$L13*Лист1!G$4)+MIN($K13,$L13*Лист1!G$5))</f>
        <v>0</v>
      </c>
      <c r="S13" s="51">
        <f>S$1*(MIN($I13,$L13*Лист1!H$3)+MIN($J13,$L13*Лист1!H$4)+MIN($K13,$L13*Лист1!H$5))</f>
        <v>0</v>
      </c>
      <c r="T13" s="51">
        <f>T$1*(MIN($I13,$L13*Лист1!I$3)+MIN($J13,$L13*Лист1!I$4)+MIN($K13,$L13*Лист1!I$5))</f>
        <v>0</v>
      </c>
      <c r="U13" s="52">
        <f>U$1*(MIN($I13,$L13*Лист1!J$3)+MIN($J13,$L13*Лист1!J$4)+MIN($K13,$L13*Лист1!J$5))</f>
        <v>0</v>
      </c>
      <c r="V13" s="26" t="str">
        <f>HLOOKUP(W13,M13:U$27,ROW(U$27)-ROW(W13)+1,0)</f>
        <v>SW</v>
      </c>
      <c r="W13" s="11">
        <f t="shared" si="4"/>
        <v>0</v>
      </c>
      <c r="X13" s="21" t="str">
        <f>IF(Y13&lt;&gt;" ",HLOOKUP(Y13,$M13:$U$27,ROW(W$27)-ROW(Y13)+1,0)," ")</f>
        <v>SW</v>
      </c>
      <c r="Y13" s="11">
        <f t="shared" si="5"/>
        <v>0</v>
      </c>
      <c r="Z13" s="7">
        <f t="shared" si="6"/>
        <v>0</v>
      </c>
      <c r="AA13" s="7"/>
    </row>
    <row r="14" spans="1:27" ht="12.75">
      <c r="A14" s="33" t="e">
        <f t="shared" si="0"/>
        <v>#DIV/0!</v>
      </c>
      <c r="B14" s="33" t="e">
        <f t="shared" si="1"/>
        <v>#DIV/0!</v>
      </c>
      <c r="C14" s="33" t="e">
        <f t="shared" si="2"/>
        <v>#DIV/0!</v>
      </c>
      <c r="E14" s="33">
        <f>HLOOKUP($V14,Лист1!$B$2:$J$5,2,0)</f>
        <v>0.8</v>
      </c>
      <c r="F14" s="33">
        <f>HLOOKUP($V14,Лист1!$B$2:$J$5,3,0)</f>
        <v>0.2</v>
      </c>
      <c r="G14" s="33">
        <f>HLOOKUP($V14,Лист1!$B$2:$J$5,4,0)</f>
        <v>0</v>
      </c>
      <c r="H14" s="13"/>
      <c r="I14" s="42"/>
      <c r="J14" s="42"/>
      <c r="K14" s="43"/>
      <c r="L14" s="30">
        <f t="shared" si="3"/>
        <v>0</v>
      </c>
      <c r="M14" s="50">
        <f>M$1*(MIN($I14,$L14*Лист1!B$3)+MIN($J14,$L14*Лист1!B$4)+MIN($K14,$L14*Лист1!B$5))</f>
        <v>0</v>
      </c>
      <c r="N14" s="51">
        <f>N$1*(MIN($I14,$L14*Лист1!C$3)+MIN($J14,$L14*Лист1!C$4)+MIN($K14,$L14*Лист1!C$5))</f>
        <v>0</v>
      </c>
      <c r="O14" s="51">
        <f>O$1*(MIN($I14,$L14*Лист1!D$3)+MIN($J14,$L14*Лист1!D$4)+MIN($K14,$L14*Лист1!D$5))</f>
        <v>0</v>
      </c>
      <c r="P14" s="51">
        <f>P$1*(MIN($I14,$L14*Лист1!E$3)+MIN($J14,$L14*Лист1!E$4)+MIN($K14,$L14*Лист1!E$5))</f>
        <v>0</v>
      </c>
      <c r="Q14" s="51">
        <f>Q$1*(MIN($I14,$L14*Лист1!F$3)+MIN($J14,$L14*Лист1!F$4)+MIN($K14,$L14*Лист1!F$5))</f>
        <v>0</v>
      </c>
      <c r="R14" s="51">
        <f>R$1*(MIN($I14,$L14*Лист1!G$3)+MIN($J14,$L14*Лист1!G$4)+MIN($K14,$L14*Лист1!G$5))</f>
        <v>0</v>
      </c>
      <c r="S14" s="51">
        <f>S$1*(MIN($I14,$L14*Лист1!H$3)+MIN($J14,$L14*Лист1!H$4)+MIN($K14,$L14*Лист1!H$5))</f>
        <v>0</v>
      </c>
      <c r="T14" s="51">
        <f>T$1*(MIN($I14,$L14*Лист1!I$3)+MIN($J14,$L14*Лист1!I$4)+MIN($K14,$L14*Лист1!I$5))</f>
        <v>0</v>
      </c>
      <c r="U14" s="52">
        <f>U$1*(MIN($I14,$L14*Лист1!J$3)+MIN($J14,$L14*Лист1!J$4)+MIN($K14,$L14*Лист1!J$5))</f>
        <v>0</v>
      </c>
      <c r="V14" s="26" t="str">
        <f>HLOOKUP(W14,M14:U$27,ROW(U$27)-ROW(W14)+1,0)</f>
        <v>SW</v>
      </c>
      <c r="W14" s="11">
        <f t="shared" si="4"/>
        <v>0</v>
      </c>
      <c r="X14" s="21" t="str">
        <f>IF(Y14&lt;&gt;" ",HLOOKUP(Y14,$M14:$U$27,ROW(W$27)-ROW(Y14)+1,0)," ")</f>
        <v>SW</v>
      </c>
      <c r="Y14" s="11">
        <f t="shared" si="5"/>
        <v>0</v>
      </c>
      <c r="Z14" s="7">
        <f t="shared" si="6"/>
        <v>0</v>
      </c>
      <c r="AA14" s="7"/>
    </row>
    <row r="15" spans="1:27" ht="12.75">
      <c r="A15" s="33" t="e">
        <f t="shared" si="0"/>
        <v>#DIV/0!</v>
      </c>
      <c r="B15" s="33" t="e">
        <f t="shared" si="1"/>
        <v>#DIV/0!</v>
      </c>
      <c r="C15" s="33" t="e">
        <f t="shared" si="2"/>
        <v>#DIV/0!</v>
      </c>
      <c r="E15" s="33">
        <f>HLOOKUP($V15,Лист1!$B$2:$J$5,2,0)</f>
        <v>0.8</v>
      </c>
      <c r="F15" s="33">
        <f>HLOOKUP($V15,Лист1!$B$2:$J$5,3,0)</f>
        <v>0.2</v>
      </c>
      <c r="G15" s="33">
        <f>HLOOKUP($V15,Лист1!$B$2:$J$5,4,0)</f>
        <v>0</v>
      </c>
      <c r="H15" s="13"/>
      <c r="I15" s="42"/>
      <c r="J15" s="42"/>
      <c r="K15" s="43"/>
      <c r="L15" s="30">
        <f t="shared" si="3"/>
        <v>0</v>
      </c>
      <c r="M15" s="50">
        <f>M$1*(MIN($I15,$L15*Лист1!B$3)+MIN($J15,$L15*Лист1!B$4)+MIN($K15,$L15*Лист1!B$5))</f>
        <v>0</v>
      </c>
      <c r="N15" s="51">
        <f>N$1*(MIN($I15,$L15*Лист1!C$3)+MIN($J15,$L15*Лист1!C$4)+MIN($K15,$L15*Лист1!C$5))</f>
        <v>0</v>
      </c>
      <c r="O15" s="51">
        <f>O$1*(MIN($I15,$L15*Лист1!D$3)+MIN($J15,$L15*Лист1!D$4)+MIN($K15,$L15*Лист1!D$5))</f>
        <v>0</v>
      </c>
      <c r="P15" s="51">
        <f>P$1*(MIN($I15,$L15*Лист1!E$3)+MIN($J15,$L15*Лист1!E$4)+MIN($K15,$L15*Лист1!E$5))</f>
        <v>0</v>
      </c>
      <c r="Q15" s="51">
        <f>Q$1*(MIN($I15,$L15*Лист1!F$3)+MIN($J15,$L15*Лист1!F$4)+MIN($K15,$L15*Лист1!F$5))</f>
        <v>0</v>
      </c>
      <c r="R15" s="51">
        <f>R$1*(MIN($I15,$L15*Лист1!G$3)+MIN($J15,$L15*Лист1!G$4)+MIN($K15,$L15*Лист1!G$5))</f>
        <v>0</v>
      </c>
      <c r="S15" s="51">
        <f>S$1*(MIN($I15,$L15*Лист1!H$3)+MIN($J15,$L15*Лист1!H$4)+MIN($K15,$L15*Лист1!H$5))</f>
        <v>0</v>
      </c>
      <c r="T15" s="51">
        <f>T$1*(MIN($I15,$L15*Лист1!I$3)+MIN($J15,$L15*Лист1!I$4)+MIN($K15,$L15*Лист1!I$5))</f>
        <v>0</v>
      </c>
      <c r="U15" s="52">
        <f>U$1*(MIN($I15,$L15*Лист1!J$3)+MIN($J15,$L15*Лист1!J$4)+MIN($K15,$L15*Лист1!J$5))</f>
        <v>0</v>
      </c>
      <c r="V15" s="26" t="str">
        <f>HLOOKUP(W15,M15:U$27,ROW(U$27)-ROW(W15)+1,0)</f>
        <v>SW</v>
      </c>
      <c r="W15" s="11">
        <f t="shared" si="4"/>
        <v>0</v>
      </c>
      <c r="X15" s="21" t="str">
        <f>IF(Y15&lt;&gt;" ",HLOOKUP(Y15,$M15:$U$27,ROW(W$27)-ROW(Y15)+1,0)," ")</f>
        <v>SW</v>
      </c>
      <c r="Y15" s="11">
        <f t="shared" si="5"/>
        <v>0</v>
      </c>
      <c r="Z15" s="7">
        <f t="shared" si="6"/>
        <v>0</v>
      </c>
      <c r="AA15" s="7"/>
    </row>
    <row r="16" spans="1:27" ht="12.75">
      <c r="A16" s="33" t="e">
        <f t="shared" si="0"/>
        <v>#DIV/0!</v>
      </c>
      <c r="B16" s="33" t="e">
        <f t="shared" si="1"/>
        <v>#DIV/0!</v>
      </c>
      <c r="C16" s="33" t="e">
        <f t="shared" si="2"/>
        <v>#DIV/0!</v>
      </c>
      <c r="E16" s="33">
        <f>HLOOKUP($V16,Лист1!$B$2:$J$5,2,0)</f>
        <v>0.8</v>
      </c>
      <c r="F16" s="33">
        <f>HLOOKUP($V16,Лист1!$B$2:$J$5,3,0)</f>
        <v>0.2</v>
      </c>
      <c r="G16" s="33">
        <f>HLOOKUP($V16,Лист1!$B$2:$J$5,4,0)</f>
        <v>0</v>
      </c>
      <c r="H16" s="13"/>
      <c r="I16" s="42"/>
      <c r="J16" s="42"/>
      <c r="K16" s="43"/>
      <c r="L16" s="30">
        <f t="shared" si="3"/>
        <v>0</v>
      </c>
      <c r="M16" s="50">
        <f>M$1*(MIN($I16,$L16*Лист1!B$3)+MIN($J16,$L16*Лист1!B$4)+MIN($K16,$L16*Лист1!B$5))</f>
        <v>0</v>
      </c>
      <c r="N16" s="51">
        <f>N$1*(MIN($I16,$L16*Лист1!C$3)+MIN($J16,$L16*Лист1!C$4)+MIN($K16,$L16*Лист1!C$5))</f>
        <v>0</v>
      </c>
      <c r="O16" s="51">
        <f>O$1*(MIN($I16,$L16*Лист1!D$3)+MIN($J16,$L16*Лист1!D$4)+MIN($K16,$L16*Лист1!D$5))</f>
        <v>0</v>
      </c>
      <c r="P16" s="51">
        <f>P$1*(MIN($I16,$L16*Лист1!E$3)+MIN($J16,$L16*Лист1!E$4)+MIN($K16,$L16*Лист1!E$5))</f>
        <v>0</v>
      </c>
      <c r="Q16" s="51">
        <f>Q$1*(MIN($I16,$L16*Лист1!F$3)+MIN($J16,$L16*Лист1!F$4)+MIN($K16,$L16*Лист1!F$5))</f>
        <v>0</v>
      </c>
      <c r="R16" s="51">
        <f>R$1*(MIN($I16,$L16*Лист1!G$3)+MIN($J16,$L16*Лист1!G$4)+MIN($K16,$L16*Лист1!G$5))</f>
        <v>0</v>
      </c>
      <c r="S16" s="51">
        <f>S$1*(MIN($I16,$L16*Лист1!H$3)+MIN($J16,$L16*Лист1!H$4)+MIN($K16,$L16*Лист1!H$5))</f>
        <v>0</v>
      </c>
      <c r="T16" s="51">
        <f>T$1*(MIN($I16,$L16*Лист1!I$3)+MIN($J16,$L16*Лист1!I$4)+MIN($K16,$L16*Лист1!I$5))</f>
        <v>0</v>
      </c>
      <c r="U16" s="52">
        <f>U$1*(MIN($I16,$L16*Лист1!J$3)+MIN($J16,$L16*Лист1!J$4)+MIN($K16,$L16*Лист1!J$5))</f>
        <v>0</v>
      </c>
      <c r="V16" s="26" t="str">
        <f>HLOOKUP(W16,M16:U$27,ROW(U$27)-ROW(W16)+1,0)</f>
        <v>SW</v>
      </c>
      <c r="W16" s="11">
        <f t="shared" si="4"/>
        <v>0</v>
      </c>
      <c r="X16" s="21" t="str">
        <f>IF(Y16&lt;&gt;" ",HLOOKUP(Y16,$M16:$U$27,ROW(W$27)-ROW(Y16)+1,0)," ")</f>
        <v>SW</v>
      </c>
      <c r="Y16" s="11">
        <f t="shared" si="5"/>
        <v>0</v>
      </c>
      <c r="Z16" s="7">
        <f t="shared" si="6"/>
        <v>0</v>
      </c>
      <c r="AA16" s="7"/>
    </row>
    <row r="17" spans="1:28" ht="12.75">
      <c r="A17" s="33" t="e">
        <f t="shared" si="0"/>
        <v>#DIV/0!</v>
      </c>
      <c r="B17" s="33" t="e">
        <f t="shared" si="1"/>
        <v>#DIV/0!</v>
      </c>
      <c r="C17" s="33" t="e">
        <f t="shared" si="2"/>
        <v>#DIV/0!</v>
      </c>
      <c r="E17" s="33">
        <f>HLOOKUP($V17,Лист1!$B$2:$J$5,2,0)</f>
        <v>0.8</v>
      </c>
      <c r="F17" s="33">
        <f>HLOOKUP($V17,Лист1!$B$2:$J$5,3,0)</f>
        <v>0.2</v>
      </c>
      <c r="G17" s="33">
        <f>HLOOKUP($V17,Лист1!$B$2:$J$5,4,0)</f>
        <v>0</v>
      </c>
      <c r="H17" s="46"/>
      <c r="I17" s="42"/>
      <c r="J17" s="42"/>
      <c r="K17" s="43"/>
      <c r="L17" s="30">
        <f t="shared" si="3"/>
        <v>0</v>
      </c>
      <c r="M17" s="50">
        <f>M$1*(MIN($I17,$L17*Лист1!B$3)+MIN($J17,$L17*Лист1!B$4)+MIN($K17,$L17*Лист1!B$5))</f>
        <v>0</v>
      </c>
      <c r="N17" s="51">
        <f>N$1*(MIN($I17,$L17*Лист1!C$3)+MIN($J17,$L17*Лист1!C$4)+MIN($K17,$L17*Лист1!C$5))</f>
        <v>0</v>
      </c>
      <c r="O17" s="51">
        <f>O$1*(MIN($I17,$L17*Лист1!D$3)+MIN($J17,$L17*Лист1!D$4)+MIN($K17,$L17*Лист1!D$5))</f>
        <v>0</v>
      </c>
      <c r="P17" s="51">
        <f>P$1*(MIN($I17,$L17*Лист1!E$3)+MIN($J17,$L17*Лист1!E$4)+MIN($K17,$L17*Лист1!E$5))</f>
        <v>0</v>
      </c>
      <c r="Q17" s="51">
        <f>Q$1*(MIN($I17,$L17*Лист1!F$3)+MIN($J17,$L17*Лист1!F$4)+MIN($K17,$L17*Лист1!F$5))</f>
        <v>0</v>
      </c>
      <c r="R17" s="51">
        <f>R$1*(MIN($I17,$L17*Лист1!G$3)+MIN($J17,$L17*Лист1!G$4)+MIN($K17,$L17*Лист1!G$5))</f>
        <v>0</v>
      </c>
      <c r="S17" s="51">
        <f>S$1*(MIN($I17,$L17*Лист1!H$3)+MIN($J17,$L17*Лист1!H$4)+MIN($K17,$L17*Лист1!H$5))</f>
        <v>0</v>
      </c>
      <c r="T17" s="51">
        <f>T$1*(MIN($I17,$L17*Лист1!I$3)+MIN($J17,$L17*Лист1!I$4)+MIN($K17,$L17*Лист1!I$5))</f>
        <v>0</v>
      </c>
      <c r="U17" s="52">
        <f>U$1*(MIN($I17,$L17*Лист1!J$3)+MIN($J17,$L17*Лист1!J$4)+MIN($K17,$L17*Лист1!J$5))</f>
        <v>0</v>
      </c>
      <c r="V17" s="26" t="str">
        <f>HLOOKUP(W17,M17:U$27,ROW(U$27)-ROW(W17)+1,0)</f>
        <v>SW</v>
      </c>
      <c r="W17" s="11">
        <f t="shared" si="4"/>
        <v>0</v>
      </c>
      <c r="X17" s="21" t="str">
        <f>IF(Y17&lt;&gt;" ",HLOOKUP(Y17,$M17:$U$27,ROW(W$27)-ROW(Y17)+1,0)," ")</f>
        <v>SW</v>
      </c>
      <c r="Y17" s="11">
        <f t="shared" si="5"/>
        <v>0</v>
      </c>
      <c r="Z17" s="7">
        <f t="shared" si="6"/>
        <v>0</v>
      </c>
      <c r="AA17" s="7"/>
      <c r="AB17" s="47"/>
    </row>
    <row r="18" spans="1:27" ht="12.75">
      <c r="A18" s="33" t="e">
        <f t="shared" si="0"/>
        <v>#DIV/0!</v>
      </c>
      <c r="B18" s="33" t="e">
        <f t="shared" si="1"/>
        <v>#DIV/0!</v>
      </c>
      <c r="C18" s="33" t="e">
        <f t="shared" si="2"/>
        <v>#DIV/0!</v>
      </c>
      <c r="E18" s="33">
        <f>HLOOKUP($V18,Лист1!$B$2:$J$5,2,0)</f>
        <v>0.8</v>
      </c>
      <c r="F18" s="33">
        <f>HLOOKUP($V18,Лист1!$B$2:$J$5,3,0)</f>
        <v>0.2</v>
      </c>
      <c r="G18" s="33">
        <f>HLOOKUP($V18,Лист1!$B$2:$J$5,4,0)</f>
        <v>0</v>
      </c>
      <c r="H18" s="13"/>
      <c r="I18" s="42"/>
      <c r="J18" s="42"/>
      <c r="K18" s="43"/>
      <c r="L18" s="30">
        <f t="shared" si="3"/>
        <v>0</v>
      </c>
      <c r="M18" s="50">
        <f>M$1*(MIN($I18,$L18*Лист1!B$3)+MIN($J18,$L18*Лист1!B$4)+MIN($K18,$L18*Лист1!B$5))</f>
        <v>0</v>
      </c>
      <c r="N18" s="51">
        <f>N$1*(MIN($I18,$L18*Лист1!C$3)+MIN($J18,$L18*Лист1!C$4)+MIN($K18,$L18*Лист1!C$5))</f>
        <v>0</v>
      </c>
      <c r="O18" s="51">
        <f>O$1*(MIN($I18,$L18*Лист1!D$3)+MIN($J18,$L18*Лист1!D$4)+MIN($K18,$L18*Лист1!D$5))</f>
        <v>0</v>
      </c>
      <c r="P18" s="51">
        <f>P$1*(MIN($I18,$L18*Лист1!E$3)+MIN($J18,$L18*Лист1!E$4)+MIN($K18,$L18*Лист1!E$5))</f>
        <v>0</v>
      </c>
      <c r="Q18" s="51">
        <f>Q$1*(MIN($I18,$L18*Лист1!F$3)+MIN($J18,$L18*Лист1!F$4)+MIN($K18,$L18*Лист1!F$5))</f>
        <v>0</v>
      </c>
      <c r="R18" s="51">
        <f>R$1*(MIN($I18,$L18*Лист1!G$3)+MIN($J18,$L18*Лист1!G$4)+MIN($K18,$L18*Лист1!G$5))</f>
        <v>0</v>
      </c>
      <c r="S18" s="51">
        <f>S$1*(MIN($I18,$L18*Лист1!H$3)+MIN($J18,$L18*Лист1!H$4)+MIN($K18,$L18*Лист1!H$5))</f>
        <v>0</v>
      </c>
      <c r="T18" s="51">
        <f>T$1*(MIN($I18,$L18*Лист1!I$3)+MIN($J18,$L18*Лист1!I$4)+MIN($K18,$L18*Лист1!I$5))</f>
        <v>0</v>
      </c>
      <c r="U18" s="52">
        <f>U$1*(MIN($I18,$L18*Лист1!J$3)+MIN($J18,$L18*Лист1!J$4)+MIN($K18,$L18*Лист1!J$5))</f>
        <v>0</v>
      </c>
      <c r="V18" s="26" t="str">
        <f>HLOOKUP(W18,M18:U$27,ROW(U$27)-ROW(W18)+1,0)</f>
        <v>SW</v>
      </c>
      <c r="W18" s="11">
        <f t="shared" si="4"/>
        <v>0</v>
      </c>
      <c r="X18" s="21" t="str">
        <f>IF(Y18&lt;&gt;" ",HLOOKUP(Y18,$M18:$U$27,ROW(W$27)-ROW(Y18)+1,0)," ")</f>
        <v>SW</v>
      </c>
      <c r="Y18" s="11">
        <f t="shared" si="5"/>
        <v>0</v>
      </c>
      <c r="Z18" s="7">
        <f t="shared" si="6"/>
        <v>0</v>
      </c>
      <c r="AA18" s="7"/>
    </row>
    <row r="19" spans="1:28" ht="12.75">
      <c r="A19" s="33" t="e">
        <f t="shared" si="0"/>
        <v>#DIV/0!</v>
      </c>
      <c r="B19" s="33" t="e">
        <f t="shared" si="1"/>
        <v>#DIV/0!</v>
      </c>
      <c r="C19" s="33" t="e">
        <f t="shared" si="2"/>
        <v>#DIV/0!</v>
      </c>
      <c r="E19" s="33">
        <f>HLOOKUP($V19,Лист1!$B$2:$J$5,2,0)</f>
        <v>0.8</v>
      </c>
      <c r="F19" s="33">
        <f>HLOOKUP($V19,Лист1!$B$2:$J$5,3,0)</f>
        <v>0.2</v>
      </c>
      <c r="G19" s="33">
        <f>HLOOKUP($V19,Лист1!$B$2:$J$5,4,0)</f>
        <v>0</v>
      </c>
      <c r="H19" s="13"/>
      <c r="I19" s="42"/>
      <c r="J19" s="42"/>
      <c r="K19" s="43"/>
      <c r="L19" s="30">
        <f t="shared" si="3"/>
        <v>0</v>
      </c>
      <c r="M19" s="50">
        <f>M$1*(MIN($I19,$L19*Лист1!B$3)+MIN($J19,$L19*Лист1!B$4)+MIN($K19,$L19*Лист1!B$5))</f>
        <v>0</v>
      </c>
      <c r="N19" s="51">
        <f>N$1*(MIN($I19,$L19*Лист1!C$3)+MIN($J19,$L19*Лист1!C$4)+MIN($K19,$L19*Лист1!C$5))</f>
        <v>0</v>
      </c>
      <c r="O19" s="51">
        <f>O$1*(MIN($I19,$L19*Лист1!D$3)+MIN($J19,$L19*Лист1!D$4)+MIN($K19,$L19*Лист1!D$5))</f>
        <v>0</v>
      </c>
      <c r="P19" s="51">
        <f>P$1*(MIN($I19,$L19*Лист1!E$3)+MIN($J19,$L19*Лист1!E$4)+MIN($K19,$L19*Лист1!E$5))</f>
        <v>0</v>
      </c>
      <c r="Q19" s="51">
        <f>Q$1*(MIN($I19,$L19*Лист1!F$3)+MIN($J19,$L19*Лист1!F$4)+MIN($K19,$L19*Лист1!F$5))</f>
        <v>0</v>
      </c>
      <c r="R19" s="51">
        <f>R$1*(MIN($I19,$L19*Лист1!G$3)+MIN($J19,$L19*Лист1!G$4)+MIN($K19,$L19*Лист1!G$5))</f>
        <v>0</v>
      </c>
      <c r="S19" s="51">
        <f>S$1*(MIN($I19,$L19*Лист1!H$3)+MIN($J19,$L19*Лист1!H$4)+MIN($K19,$L19*Лист1!H$5))</f>
        <v>0</v>
      </c>
      <c r="T19" s="51">
        <f>T$1*(MIN($I19,$L19*Лист1!I$3)+MIN($J19,$L19*Лист1!I$4)+MIN($K19,$L19*Лист1!I$5))</f>
        <v>0</v>
      </c>
      <c r="U19" s="52">
        <f>U$1*(MIN($I19,$L19*Лист1!J$3)+MIN($J19,$L19*Лист1!J$4)+MIN($K19,$L19*Лист1!J$5))</f>
        <v>0</v>
      </c>
      <c r="V19" s="26" t="str">
        <f>HLOOKUP(W19,M19:U$27,ROW(U$27)-ROW(W19)+1,0)</f>
        <v>SW</v>
      </c>
      <c r="W19" s="11">
        <f t="shared" si="4"/>
        <v>0</v>
      </c>
      <c r="X19" s="21" t="str">
        <f>IF(Y19&lt;&gt;" ",HLOOKUP(Y19,$M19:$U$27,ROW(W$27)-ROW(Y19)+1,0)," ")</f>
        <v>SW</v>
      </c>
      <c r="Y19" s="11">
        <f t="shared" si="5"/>
        <v>0</v>
      </c>
      <c r="Z19" s="7">
        <f t="shared" si="6"/>
        <v>0</v>
      </c>
      <c r="AA19" s="7"/>
      <c r="AB19" s="48"/>
    </row>
    <row r="20" spans="1:27" ht="12.75">
      <c r="A20" s="33" t="e">
        <f t="shared" si="0"/>
        <v>#DIV/0!</v>
      </c>
      <c r="B20" s="33" t="e">
        <f t="shared" si="1"/>
        <v>#DIV/0!</v>
      </c>
      <c r="C20" s="33" t="e">
        <f t="shared" si="2"/>
        <v>#DIV/0!</v>
      </c>
      <c r="E20" s="33">
        <f>HLOOKUP($V20,Лист1!$B$2:$J$5,2,0)</f>
        <v>0.8</v>
      </c>
      <c r="F20" s="33">
        <f>HLOOKUP($V20,Лист1!$B$2:$J$5,3,0)</f>
        <v>0.2</v>
      </c>
      <c r="G20" s="33">
        <f>HLOOKUP($V20,Лист1!$B$2:$J$5,4,0)</f>
        <v>0</v>
      </c>
      <c r="H20" s="13"/>
      <c r="I20" s="42"/>
      <c r="J20" s="42"/>
      <c r="K20" s="43"/>
      <c r="L20" s="30">
        <f t="shared" si="3"/>
        <v>0</v>
      </c>
      <c r="M20" s="50">
        <f>M$1*(MIN($I20,$L20*Лист1!B$3)+MIN($J20,$L20*Лист1!B$4)+MIN($K20,$L20*Лист1!B$5))</f>
        <v>0</v>
      </c>
      <c r="N20" s="51">
        <f>N$1*(MIN($I20,$L20*Лист1!C$3)+MIN($J20,$L20*Лист1!C$4)+MIN($K20,$L20*Лист1!C$5))</f>
        <v>0</v>
      </c>
      <c r="O20" s="51">
        <f>O$1*(MIN($I20,$L20*Лист1!D$3)+MIN($J20,$L20*Лист1!D$4)+MIN($K20,$L20*Лист1!D$5))</f>
        <v>0</v>
      </c>
      <c r="P20" s="51">
        <f>P$1*(MIN($I20,$L20*Лист1!E$3)+MIN($J20,$L20*Лист1!E$4)+MIN($K20,$L20*Лист1!E$5))</f>
        <v>0</v>
      </c>
      <c r="Q20" s="51">
        <f>Q$1*(MIN($I20,$L20*Лист1!F$3)+MIN($J20,$L20*Лист1!F$4)+MIN($K20,$L20*Лист1!F$5))</f>
        <v>0</v>
      </c>
      <c r="R20" s="51">
        <f>R$1*(MIN($I20,$L20*Лист1!G$3)+MIN($J20,$L20*Лист1!G$4)+MIN($K20,$L20*Лист1!G$5))</f>
        <v>0</v>
      </c>
      <c r="S20" s="51">
        <f>S$1*(MIN($I20,$L20*Лист1!H$3)+MIN($J20,$L20*Лист1!H$4)+MIN($K20,$L20*Лист1!H$5))</f>
        <v>0</v>
      </c>
      <c r="T20" s="51">
        <f>T$1*(MIN($I20,$L20*Лист1!I$3)+MIN($J20,$L20*Лист1!I$4)+MIN($K20,$L20*Лист1!I$5))</f>
        <v>0</v>
      </c>
      <c r="U20" s="52">
        <f>U$1*(MIN($I20,$L20*Лист1!J$3)+MIN($J20,$L20*Лист1!J$4)+MIN($K20,$L20*Лист1!J$5))</f>
        <v>0</v>
      </c>
      <c r="V20" s="26" t="str">
        <f>HLOOKUP(W20,M20:U$27,ROW(U$27)-ROW(W20)+1,0)</f>
        <v>SW</v>
      </c>
      <c r="W20" s="11">
        <f t="shared" si="4"/>
        <v>0</v>
      </c>
      <c r="X20" s="21" t="str">
        <f>IF(Y20&lt;&gt;" ",HLOOKUP(Y20,$M20:$U$27,ROW(W$27)-ROW(Y20)+1,0)," ")</f>
        <v>SW</v>
      </c>
      <c r="Y20" s="11">
        <f t="shared" si="5"/>
        <v>0</v>
      </c>
      <c r="Z20" s="7">
        <f t="shared" si="6"/>
        <v>0</v>
      </c>
      <c r="AA20" s="7"/>
    </row>
    <row r="21" spans="1:27" ht="12.75">
      <c r="A21" s="33" t="e">
        <f t="shared" si="0"/>
        <v>#DIV/0!</v>
      </c>
      <c r="B21" s="33" t="e">
        <f t="shared" si="1"/>
        <v>#DIV/0!</v>
      </c>
      <c r="C21" s="33" t="e">
        <f t="shared" si="2"/>
        <v>#DIV/0!</v>
      </c>
      <c r="E21" s="33">
        <f>HLOOKUP($V21,Лист1!$B$2:$J$5,2,0)</f>
        <v>0.8</v>
      </c>
      <c r="F21" s="33">
        <f>HLOOKUP($V21,Лист1!$B$2:$J$5,3,0)</f>
        <v>0.2</v>
      </c>
      <c r="G21" s="33">
        <f>HLOOKUP($V21,Лист1!$B$2:$J$5,4,0)</f>
        <v>0</v>
      </c>
      <c r="H21" s="13"/>
      <c r="I21" s="42"/>
      <c r="J21" s="42"/>
      <c r="K21" s="43"/>
      <c r="L21" s="30">
        <f t="shared" si="3"/>
        <v>0</v>
      </c>
      <c r="M21" s="50">
        <f>M$1*(MIN($I21,$L21*Лист1!B$3)+MIN($J21,$L21*Лист1!B$4)+MIN($K21,$L21*Лист1!B$5))</f>
        <v>0</v>
      </c>
      <c r="N21" s="51">
        <f>N$1*(MIN($I21,$L21*Лист1!C$3)+MIN($J21,$L21*Лист1!C$4)+MIN($K21,$L21*Лист1!C$5))</f>
        <v>0</v>
      </c>
      <c r="O21" s="51">
        <f>O$1*(MIN($I21,$L21*Лист1!D$3)+MIN($J21,$L21*Лист1!D$4)+MIN($K21,$L21*Лист1!D$5))</f>
        <v>0</v>
      </c>
      <c r="P21" s="51">
        <f>P$1*(MIN($I21,$L21*Лист1!E$3)+MIN($J21,$L21*Лист1!E$4)+MIN($K21,$L21*Лист1!E$5))</f>
        <v>0</v>
      </c>
      <c r="Q21" s="51">
        <f>Q$1*(MIN($I21,$L21*Лист1!F$3)+MIN($J21,$L21*Лист1!F$4)+MIN($K21,$L21*Лист1!F$5))</f>
        <v>0</v>
      </c>
      <c r="R21" s="51">
        <f>R$1*(MIN($I21,$L21*Лист1!G$3)+MIN($J21,$L21*Лист1!G$4)+MIN($K21,$L21*Лист1!G$5))</f>
        <v>0</v>
      </c>
      <c r="S21" s="51">
        <f>S$1*(MIN($I21,$L21*Лист1!H$3)+MIN($J21,$L21*Лист1!H$4)+MIN($K21,$L21*Лист1!H$5))</f>
        <v>0</v>
      </c>
      <c r="T21" s="51">
        <f>T$1*(MIN($I21,$L21*Лист1!I$3)+MIN($J21,$L21*Лист1!I$4)+MIN($K21,$L21*Лист1!I$5))</f>
        <v>0</v>
      </c>
      <c r="U21" s="52">
        <f>U$1*(MIN($I21,$L21*Лист1!J$3)+MIN($J21,$L21*Лист1!J$4)+MIN($K21,$L21*Лист1!J$5))</f>
        <v>0</v>
      </c>
      <c r="V21" s="26" t="str">
        <f>HLOOKUP(W21,M21:U$27,ROW(U$27)-ROW(W21)+1,0)</f>
        <v>SW</v>
      </c>
      <c r="W21" s="11">
        <f t="shared" si="4"/>
        <v>0</v>
      </c>
      <c r="X21" s="21" t="str">
        <f>IF(Y21&lt;&gt;" ",HLOOKUP(Y21,$M21:$U$27,ROW(W$27)-ROW(Y21)+1,0)," ")</f>
        <v>SW</v>
      </c>
      <c r="Y21" s="11">
        <f t="shared" si="5"/>
        <v>0</v>
      </c>
      <c r="Z21" s="7">
        <f t="shared" si="6"/>
        <v>0</v>
      </c>
      <c r="AA21" s="7"/>
    </row>
    <row r="22" spans="1:27" ht="12.75">
      <c r="A22" s="33" t="e">
        <f t="shared" si="0"/>
        <v>#DIV/0!</v>
      </c>
      <c r="B22" s="33" t="e">
        <f t="shared" si="1"/>
        <v>#DIV/0!</v>
      </c>
      <c r="C22" s="33" t="e">
        <f t="shared" si="2"/>
        <v>#DIV/0!</v>
      </c>
      <c r="E22" s="33">
        <f>HLOOKUP($V22,Лист1!$B$2:$J$5,2,0)</f>
        <v>0.8</v>
      </c>
      <c r="F22" s="33">
        <f>HLOOKUP($V22,Лист1!$B$2:$J$5,3,0)</f>
        <v>0.2</v>
      </c>
      <c r="G22" s="33">
        <f>HLOOKUP($V22,Лист1!$B$2:$J$5,4,0)</f>
        <v>0</v>
      </c>
      <c r="H22" s="13"/>
      <c r="I22" s="42"/>
      <c r="J22" s="42"/>
      <c r="K22" s="43"/>
      <c r="L22" s="30">
        <f t="shared" si="3"/>
        <v>0</v>
      </c>
      <c r="M22" s="50">
        <f>M$1*(MIN($I22,$L22*Лист1!B$3)+MIN($J22,$L22*Лист1!B$4)+MIN($K22,$L22*Лист1!B$5))</f>
        <v>0</v>
      </c>
      <c r="N22" s="51">
        <f>N$1*(MIN($I22,$L22*Лист1!C$3)+MIN($J22,$L22*Лист1!C$4)+MIN($K22,$L22*Лист1!C$5))</f>
        <v>0</v>
      </c>
      <c r="O22" s="51">
        <f>O$1*(MIN($I22,$L22*Лист1!D$3)+MIN($J22,$L22*Лист1!D$4)+MIN($K22,$L22*Лист1!D$5))</f>
        <v>0</v>
      </c>
      <c r="P22" s="51">
        <f>P$1*(MIN($I22,$L22*Лист1!E$3)+MIN($J22,$L22*Лист1!E$4)+MIN($K22,$L22*Лист1!E$5))</f>
        <v>0</v>
      </c>
      <c r="Q22" s="51">
        <f>Q$1*(MIN($I22,$L22*Лист1!F$3)+MIN($J22,$L22*Лист1!F$4)+MIN($K22,$L22*Лист1!F$5))</f>
        <v>0</v>
      </c>
      <c r="R22" s="51">
        <f>R$1*(MIN($I22,$L22*Лист1!G$3)+MIN($J22,$L22*Лист1!G$4)+MIN($K22,$L22*Лист1!G$5))</f>
        <v>0</v>
      </c>
      <c r="S22" s="51">
        <f>S$1*(MIN($I22,$L22*Лист1!H$3)+MIN($J22,$L22*Лист1!H$4)+MIN($K22,$L22*Лист1!H$5))</f>
        <v>0</v>
      </c>
      <c r="T22" s="51">
        <f>T$1*(MIN($I22,$L22*Лист1!I$3)+MIN($J22,$L22*Лист1!I$4)+MIN($K22,$L22*Лист1!I$5))</f>
        <v>0</v>
      </c>
      <c r="U22" s="52">
        <f>U$1*(MIN($I22,$L22*Лист1!J$3)+MIN($J22,$L22*Лист1!J$4)+MIN($K22,$L22*Лист1!J$5))</f>
        <v>0</v>
      </c>
      <c r="V22" s="26" t="str">
        <f>HLOOKUP(W22,M22:U$27,ROW(U$27)-ROW(W22)+1,0)</f>
        <v>SW</v>
      </c>
      <c r="W22" s="11">
        <f t="shared" si="4"/>
        <v>0</v>
      </c>
      <c r="X22" s="21" t="str">
        <f>IF(Y22&lt;&gt;" ",HLOOKUP(Y22,$M22:$U$27,ROW(W$27)-ROW(Y22)+1,0)," ")</f>
        <v>SW</v>
      </c>
      <c r="Y22" s="11">
        <f t="shared" si="5"/>
        <v>0</v>
      </c>
      <c r="Z22" s="7">
        <f t="shared" si="6"/>
        <v>0</v>
      </c>
      <c r="AA22" s="7"/>
    </row>
    <row r="23" spans="1:27" ht="12.75">
      <c r="A23" s="33" t="e">
        <f t="shared" si="0"/>
        <v>#DIV/0!</v>
      </c>
      <c r="B23" s="33" t="e">
        <f t="shared" si="1"/>
        <v>#DIV/0!</v>
      </c>
      <c r="C23" s="33" t="e">
        <f t="shared" si="2"/>
        <v>#DIV/0!</v>
      </c>
      <c r="E23" s="33">
        <f>HLOOKUP($V23,Лист1!$B$2:$J$5,2,0)</f>
        <v>0.8</v>
      </c>
      <c r="F23" s="33">
        <f>HLOOKUP($V23,Лист1!$B$2:$J$5,3,0)</f>
        <v>0.2</v>
      </c>
      <c r="G23" s="33">
        <f>HLOOKUP($V23,Лист1!$B$2:$J$5,4,0)</f>
        <v>0</v>
      </c>
      <c r="H23" s="13"/>
      <c r="I23" s="42"/>
      <c r="J23" s="42"/>
      <c r="K23" s="43"/>
      <c r="L23" s="30">
        <f t="shared" si="3"/>
        <v>0</v>
      </c>
      <c r="M23" s="50">
        <f>M$1*(MIN($I23,$L23*Лист1!B$3)+MIN($J23,$L23*Лист1!B$4)+MIN($K23,$L23*Лист1!B$5))</f>
        <v>0</v>
      </c>
      <c r="N23" s="51">
        <f>N$1*(MIN($I23,$L23*Лист1!C$3)+MIN($J23,$L23*Лист1!C$4)+MIN($K23,$L23*Лист1!C$5))</f>
        <v>0</v>
      </c>
      <c r="O23" s="51">
        <f>O$1*(MIN($I23,$L23*Лист1!D$3)+MIN($J23,$L23*Лист1!D$4)+MIN($K23,$L23*Лист1!D$5))</f>
        <v>0</v>
      </c>
      <c r="P23" s="51">
        <f>P$1*(MIN($I23,$L23*Лист1!E$3)+MIN($J23,$L23*Лист1!E$4)+MIN($K23,$L23*Лист1!E$5))</f>
        <v>0</v>
      </c>
      <c r="Q23" s="51">
        <f>Q$1*(MIN($I23,$L23*Лист1!F$3)+MIN($J23,$L23*Лист1!F$4)+MIN($K23,$L23*Лист1!F$5))</f>
        <v>0</v>
      </c>
      <c r="R23" s="51">
        <f>R$1*(MIN($I23,$L23*Лист1!G$3)+MIN($J23,$L23*Лист1!G$4)+MIN($K23,$L23*Лист1!G$5))</f>
        <v>0</v>
      </c>
      <c r="S23" s="51">
        <f>S$1*(MIN($I23,$L23*Лист1!H$3)+MIN($J23,$L23*Лист1!H$4)+MIN($K23,$L23*Лист1!H$5))</f>
        <v>0</v>
      </c>
      <c r="T23" s="51">
        <f>T$1*(MIN($I23,$L23*Лист1!I$3)+MIN($J23,$L23*Лист1!I$4)+MIN($K23,$L23*Лист1!I$5))</f>
        <v>0</v>
      </c>
      <c r="U23" s="52">
        <f>U$1*(MIN($I23,$L23*Лист1!J$3)+MIN($J23,$L23*Лист1!J$4)+MIN($K23,$L23*Лист1!J$5))</f>
        <v>0</v>
      </c>
      <c r="V23" s="26" t="str">
        <f>HLOOKUP(W23,M23:U$27,ROW(U$27)-ROW(W23)+1,0)</f>
        <v>SW</v>
      </c>
      <c r="W23" s="11">
        <f t="shared" si="4"/>
        <v>0</v>
      </c>
      <c r="X23" s="21" t="str">
        <f>IF(Y23&lt;&gt;" ",HLOOKUP(Y23,$M23:$U$27,ROW(W$27)-ROW(Y23)+1,0)," ")</f>
        <v>SW</v>
      </c>
      <c r="Y23" s="11">
        <f t="shared" si="5"/>
        <v>0</v>
      </c>
      <c r="Z23" s="7">
        <f t="shared" si="6"/>
        <v>0</v>
      </c>
      <c r="AA23" s="7"/>
    </row>
    <row r="24" spans="1:27" ht="12.75">
      <c r="A24" s="33" t="e">
        <f t="shared" si="0"/>
        <v>#DIV/0!</v>
      </c>
      <c r="B24" s="33" t="e">
        <f t="shared" si="1"/>
        <v>#DIV/0!</v>
      </c>
      <c r="C24" s="33" t="e">
        <f t="shared" si="2"/>
        <v>#DIV/0!</v>
      </c>
      <c r="E24" s="33">
        <f>HLOOKUP($V24,Лист1!$B$2:$J$5,2,0)</f>
        <v>0.8</v>
      </c>
      <c r="F24" s="33">
        <f>HLOOKUP($V24,Лист1!$B$2:$J$5,3,0)</f>
        <v>0.2</v>
      </c>
      <c r="G24" s="33">
        <f>HLOOKUP($V24,Лист1!$B$2:$J$5,4,0)</f>
        <v>0</v>
      </c>
      <c r="H24" s="13"/>
      <c r="I24" s="42"/>
      <c r="J24" s="42"/>
      <c r="K24" s="43"/>
      <c r="L24" s="30">
        <f t="shared" si="3"/>
        <v>0</v>
      </c>
      <c r="M24" s="50">
        <f>M$1*(MIN($I24,$L24*Лист1!B$3)+MIN($J24,$L24*Лист1!B$4)+MIN($K24,$L24*Лист1!B$5))</f>
        <v>0</v>
      </c>
      <c r="N24" s="51">
        <f>N$1*(MIN($I24,$L24*Лист1!C$3)+MIN($J24,$L24*Лист1!C$4)+MIN($K24,$L24*Лист1!C$5))</f>
        <v>0</v>
      </c>
      <c r="O24" s="51">
        <f>O$1*(MIN($I24,$L24*Лист1!D$3)+MIN($J24,$L24*Лист1!D$4)+MIN($K24,$L24*Лист1!D$5))</f>
        <v>0</v>
      </c>
      <c r="P24" s="51">
        <f>P$1*(MIN($I24,$L24*Лист1!E$3)+MIN($J24,$L24*Лист1!E$4)+MIN($K24,$L24*Лист1!E$5))</f>
        <v>0</v>
      </c>
      <c r="Q24" s="51">
        <f>Q$1*(MIN($I24,$L24*Лист1!F$3)+MIN($J24,$L24*Лист1!F$4)+MIN($K24,$L24*Лист1!F$5))</f>
        <v>0</v>
      </c>
      <c r="R24" s="51">
        <f>R$1*(MIN($I24,$L24*Лист1!G$3)+MIN($J24,$L24*Лист1!G$4)+MIN($K24,$L24*Лист1!G$5))</f>
        <v>0</v>
      </c>
      <c r="S24" s="51">
        <f>S$1*(MIN($I24,$L24*Лист1!H$3)+MIN($J24,$L24*Лист1!H$4)+MIN($K24,$L24*Лист1!H$5))</f>
        <v>0</v>
      </c>
      <c r="T24" s="51">
        <f>T$1*(MIN($I24,$L24*Лист1!I$3)+MIN($J24,$L24*Лист1!I$4)+MIN($K24,$L24*Лист1!I$5))</f>
        <v>0</v>
      </c>
      <c r="U24" s="52">
        <f>U$1*(MIN($I24,$L24*Лист1!J$3)+MIN($J24,$L24*Лист1!J$4)+MIN($K24,$L24*Лист1!J$5))</f>
        <v>0</v>
      </c>
      <c r="V24" s="26" t="str">
        <f>HLOOKUP(W24,M24:U$27,ROW(U$27)-ROW(W24)+1,0)</f>
        <v>SW</v>
      </c>
      <c r="W24" s="11">
        <f t="shared" si="4"/>
        <v>0</v>
      </c>
      <c r="X24" s="21" t="str">
        <f>IF(Y24&lt;&gt;" ",HLOOKUP(Y24,$M24:$U$27,ROW(W$27)-ROW(Y24)+1,0)," ")</f>
        <v>SW</v>
      </c>
      <c r="Y24" s="11">
        <f t="shared" si="5"/>
        <v>0</v>
      </c>
      <c r="Z24" s="7">
        <f t="shared" si="6"/>
        <v>0</v>
      </c>
      <c r="AA24" s="7"/>
    </row>
    <row r="25" spans="1:27" ht="12.75">
      <c r="A25" s="33" t="e">
        <f t="shared" si="0"/>
        <v>#DIV/0!</v>
      </c>
      <c r="B25" s="33" t="e">
        <f t="shared" si="1"/>
        <v>#DIV/0!</v>
      </c>
      <c r="C25" s="33" t="e">
        <f t="shared" si="2"/>
        <v>#DIV/0!</v>
      </c>
      <c r="E25" s="33">
        <f>HLOOKUP($V25,Лист1!$B$2:$J$5,2,0)</f>
        <v>0.8</v>
      </c>
      <c r="F25" s="33">
        <f>HLOOKUP($V25,Лист1!$B$2:$J$5,3,0)</f>
        <v>0.2</v>
      </c>
      <c r="G25" s="33">
        <f>HLOOKUP($V25,Лист1!$B$2:$J$5,4,0)</f>
        <v>0</v>
      </c>
      <c r="H25" s="13"/>
      <c r="I25" s="42"/>
      <c r="J25" s="42"/>
      <c r="K25" s="43"/>
      <c r="L25" s="30">
        <f t="shared" si="3"/>
        <v>0</v>
      </c>
      <c r="M25" s="50">
        <f>M$1*(MIN($I25,$L25*Лист1!B$3)+MIN($J25,$L25*Лист1!B$4)+MIN($K25,$L25*Лист1!B$5))</f>
        <v>0</v>
      </c>
      <c r="N25" s="51">
        <f>N$1*(MIN($I25,$L25*Лист1!C$3)+MIN($J25,$L25*Лист1!C$4)+MIN($K25,$L25*Лист1!C$5))</f>
        <v>0</v>
      </c>
      <c r="O25" s="51">
        <f>O$1*(MIN($I25,$L25*Лист1!D$3)+MIN($J25,$L25*Лист1!D$4)+MIN($K25,$L25*Лист1!D$5))</f>
        <v>0</v>
      </c>
      <c r="P25" s="51">
        <f>P$1*(MIN($I25,$L25*Лист1!E$3)+MIN($J25,$L25*Лист1!E$4)+MIN($K25,$L25*Лист1!E$5))</f>
        <v>0</v>
      </c>
      <c r="Q25" s="51">
        <f>Q$1*(MIN($I25,$L25*Лист1!F$3)+MIN($J25,$L25*Лист1!F$4)+MIN($K25,$L25*Лист1!F$5))</f>
        <v>0</v>
      </c>
      <c r="R25" s="51">
        <f>R$1*(MIN($I25,$L25*Лист1!G$3)+MIN($J25,$L25*Лист1!G$4)+MIN($K25,$L25*Лист1!G$5))</f>
        <v>0</v>
      </c>
      <c r="S25" s="51">
        <f>S$1*(MIN($I25,$L25*Лист1!H$3)+MIN($J25,$L25*Лист1!H$4)+MIN($K25,$L25*Лист1!H$5))</f>
        <v>0</v>
      </c>
      <c r="T25" s="51">
        <f>T$1*(MIN($I25,$L25*Лист1!I$3)+MIN($J25,$L25*Лист1!I$4)+MIN($K25,$L25*Лист1!I$5))</f>
        <v>0</v>
      </c>
      <c r="U25" s="52">
        <f>U$1*(MIN($I25,$L25*Лист1!J$3)+MIN($J25,$L25*Лист1!J$4)+MIN($K25,$L25*Лист1!J$5))</f>
        <v>0</v>
      </c>
      <c r="V25" s="26" t="str">
        <f>HLOOKUP(W25,M25:U$27,ROW(U$27)-ROW(W25)+1,0)</f>
        <v>SW</v>
      </c>
      <c r="W25" s="11">
        <f t="shared" si="4"/>
        <v>0</v>
      </c>
      <c r="X25" s="21" t="str">
        <f>IF(Y25&lt;&gt;" ",HLOOKUP(Y25,$M25:$U$27,ROW(W$27)-ROW(Y25)+1,0)," ")</f>
        <v>SW</v>
      </c>
      <c r="Y25" s="11">
        <f t="shared" si="5"/>
        <v>0</v>
      </c>
      <c r="Z25" s="7">
        <f t="shared" si="6"/>
        <v>0</v>
      </c>
      <c r="AA25" s="7"/>
    </row>
    <row r="26" spans="1:27" s="4" customFormat="1" ht="13.5" thickBot="1">
      <c r="A26" s="34" t="e">
        <f t="shared" si="0"/>
        <v>#DIV/0!</v>
      </c>
      <c r="B26" s="34" t="e">
        <f t="shared" si="1"/>
        <v>#DIV/0!</v>
      </c>
      <c r="C26" s="34" t="e">
        <f t="shared" si="2"/>
        <v>#DIV/0!</v>
      </c>
      <c r="E26" s="34">
        <f>HLOOKUP($V26,Лист1!$B$2:$J$5,2,0)</f>
        <v>0.8</v>
      </c>
      <c r="F26" s="34">
        <f>HLOOKUP($V26,Лист1!$B$2:$J$5,3,0)</f>
        <v>0.2</v>
      </c>
      <c r="G26" s="34">
        <f>HLOOKUP($V26,Лист1!$B$2:$J$5,4,0)</f>
        <v>0</v>
      </c>
      <c r="H26" s="44"/>
      <c r="I26" s="38"/>
      <c r="J26" s="38"/>
      <c r="K26" s="45"/>
      <c r="L26" s="31">
        <f t="shared" si="3"/>
        <v>0</v>
      </c>
      <c r="M26" s="53">
        <f>M$1*(MIN($I26,$L26*Лист1!B$3)+MIN($J26,$L26*Лист1!B$4)+MIN($K26,$L26*Лист1!B$5))</f>
        <v>0</v>
      </c>
      <c r="N26" s="54">
        <f>N$1*(MIN($I26,$L26*Лист1!C$3)+MIN($J26,$L26*Лист1!C$4)+MIN($K26,$L26*Лист1!C$5))</f>
        <v>0</v>
      </c>
      <c r="O26" s="54">
        <f>O$1*(MIN($I26,$L26*Лист1!D$3)+MIN($J26,$L26*Лист1!D$4)+MIN($K26,$L26*Лист1!D$5))</f>
        <v>0</v>
      </c>
      <c r="P26" s="54">
        <f>P$1*(MIN($I26,$L26*Лист1!E$3)+MIN($J26,$L26*Лист1!E$4)+MIN($K26,$L26*Лист1!E$5))</f>
        <v>0</v>
      </c>
      <c r="Q26" s="54">
        <f>Q$1*(MIN($I26,$L26*Лист1!F$3)+MIN($J26,$L26*Лист1!F$4)+MIN($K26,$L26*Лист1!F$5))</f>
        <v>0</v>
      </c>
      <c r="R26" s="54">
        <f>0.9*R$1*(MIN($I26,$L26*Лист1!G$3)+MIN($J26,$L26*Лист1!G$4)+MIN($K26,$L26*Лист1!G$5))</f>
        <v>0</v>
      </c>
      <c r="S26" s="54">
        <f>S$1*(MIN($I26,$L26*Лист1!H$3)+MIN($J26,$L26*Лист1!H$4)+MIN($K26,$L26*Лист1!H$5))</f>
        <v>0</v>
      </c>
      <c r="T26" s="54">
        <f>T$1*(MIN($I26,$L26*Лист1!I$3)+MIN($J26,$L26*Лист1!I$4)+MIN($K26,$L26*Лист1!I$5))</f>
        <v>0</v>
      </c>
      <c r="U26" s="55">
        <f>U$1*(MIN($I26,$L26*Лист1!J$3)+MIN($J26,$L26*Лист1!J$4)+MIN($K26,$L26*Лист1!J$5))</f>
        <v>0</v>
      </c>
      <c r="V26" s="27" t="str">
        <f>HLOOKUP(W26,M26:U$27,ROW(U$27)-ROW(W26)+1,0)</f>
        <v>SW</v>
      </c>
      <c r="W26" s="12">
        <f t="shared" si="4"/>
        <v>0</v>
      </c>
      <c r="X26" s="29" t="str">
        <f>IF(Y26&lt;&gt;" ",HLOOKUP(Y26,$M26:$U$27,ROW(W$27)-ROW(Y26)+1,0)," ")</f>
        <v>SW</v>
      </c>
      <c r="Y26" s="12">
        <f t="shared" si="5"/>
        <v>0</v>
      </c>
      <c r="Z26" s="8">
        <f t="shared" si="6"/>
        <v>0</v>
      </c>
      <c r="AA26" s="8"/>
    </row>
    <row r="27" spans="13:21" ht="12.75">
      <c r="M27" s="22" t="s">
        <v>4</v>
      </c>
      <c r="N27" s="23" t="s">
        <v>5</v>
      </c>
      <c r="O27" s="23" t="s">
        <v>6</v>
      </c>
      <c r="P27" s="23" t="s">
        <v>7</v>
      </c>
      <c r="Q27" s="23" t="s">
        <v>8</v>
      </c>
      <c r="R27" s="23" t="s">
        <v>9</v>
      </c>
      <c r="S27" s="23" t="s">
        <v>10</v>
      </c>
      <c r="T27" s="23" t="s">
        <v>11</v>
      </c>
      <c r="U27" s="24" t="s">
        <v>12</v>
      </c>
    </row>
    <row r="29" spans="29:30" ht="12.75">
      <c r="AC29" s="7"/>
      <c r="AD29" s="49"/>
    </row>
    <row r="30" spans="29:30" ht="12.75">
      <c r="AC30" s="7"/>
      <c r="AD30" s="49"/>
    </row>
    <row r="31" spans="29:30" ht="12.75">
      <c r="AC31" s="7"/>
      <c r="AD31" s="49"/>
    </row>
    <row r="32" spans="29:30" ht="12.75">
      <c r="AC32" s="7"/>
      <c r="AD32" s="49"/>
    </row>
    <row r="33" spans="29:30" ht="12.75">
      <c r="AC33" s="7"/>
      <c r="AD33" s="49"/>
    </row>
    <row r="34" spans="29:30" ht="12.75">
      <c r="AC34" s="7"/>
      <c r="AD34" s="49"/>
    </row>
    <row r="35" spans="29:30" ht="12.75">
      <c r="AC35" s="7"/>
      <c r="AD35" s="49"/>
    </row>
    <row r="36" spans="29:30" ht="12.75">
      <c r="AC36" s="7"/>
      <c r="AD36" s="49"/>
    </row>
    <row r="37" spans="29:30" ht="12.75">
      <c r="AC37" s="7"/>
      <c r="AD37" s="49"/>
    </row>
    <row r="38" spans="29:30" ht="12.75">
      <c r="AC38" s="7"/>
      <c r="AD38" s="49"/>
    </row>
    <row r="39" spans="29:30" ht="12.75">
      <c r="AC39" s="7"/>
      <c r="AD39" s="49"/>
    </row>
    <row r="40" spans="29:30" ht="12.75">
      <c r="AC40" s="49"/>
      <c r="AD40" s="49"/>
    </row>
  </sheetData>
  <conditionalFormatting sqref="I3:K26">
    <cfRule type="expression" priority="1" dxfId="0" stopIfTrue="1">
      <formula>A3&lt;E3-0.01</formula>
    </cfRule>
    <cfRule type="expression" priority="2" dxfId="1" stopIfTrue="1">
      <formula>AND(A3&gt;=E3-0.01,A3&lt;E3)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6" sqref="B6"/>
    </sheetView>
  </sheetViews>
  <sheetFormatPr defaultColWidth="9.140625" defaultRowHeight="12.75"/>
  <sheetData>
    <row r="1" spans="1:4" ht="12.75">
      <c r="A1" s="56" t="s">
        <v>0</v>
      </c>
      <c r="B1" s="56"/>
      <c r="C1" s="56"/>
      <c r="D1" s="56"/>
    </row>
    <row r="2" spans="1:10" ht="12.75">
      <c r="A2" s="2"/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</row>
    <row r="3" spans="1:10" ht="12.75">
      <c r="A3" s="2" t="s">
        <v>1</v>
      </c>
      <c r="B3" s="3">
        <v>0.8</v>
      </c>
      <c r="C3" s="3">
        <v>0.8</v>
      </c>
      <c r="D3" s="3">
        <v>0.45</v>
      </c>
      <c r="E3" s="3">
        <v>0.4</v>
      </c>
      <c r="F3" s="3">
        <v>0.15</v>
      </c>
      <c r="G3" s="3">
        <v>0.1</v>
      </c>
      <c r="H3" s="3">
        <v>0.1</v>
      </c>
      <c r="I3" s="3">
        <v>0</v>
      </c>
      <c r="J3" s="3">
        <v>0</v>
      </c>
    </row>
    <row r="4" spans="1:10" ht="12.75">
      <c r="A4" s="2" t="s">
        <v>2</v>
      </c>
      <c r="B4" s="3">
        <v>0.2</v>
      </c>
      <c r="C4" s="3">
        <v>0.2</v>
      </c>
      <c r="D4" s="3">
        <v>0.4</v>
      </c>
      <c r="E4" s="3">
        <v>0.45</v>
      </c>
      <c r="F4" s="3">
        <v>0.7</v>
      </c>
      <c r="G4" s="3">
        <v>0.45</v>
      </c>
      <c r="H4" s="3">
        <v>0.5</v>
      </c>
      <c r="I4" s="3">
        <v>0.2</v>
      </c>
      <c r="J4" s="3">
        <v>0</v>
      </c>
    </row>
    <row r="5" spans="1:10" ht="12.75">
      <c r="A5" s="2" t="s">
        <v>3</v>
      </c>
      <c r="B5" s="3">
        <v>0</v>
      </c>
      <c r="C5" s="3">
        <v>0</v>
      </c>
      <c r="D5" s="3">
        <v>0.15</v>
      </c>
      <c r="E5" s="3">
        <v>0.15</v>
      </c>
      <c r="F5" s="3">
        <v>0.15</v>
      </c>
      <c r="G5" s="3">
        <v>0.45</v>
      </c>
      <c r="H5" s="3">
        <v>0.4</v>
      </c>
      <c r="I5" s="3">
        <v>0.8</v>
      </c>
      <c r="J5" s="3">
        <v>1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2012-02-16T15:26:49Z</dcterms:modified>
  <cp:category/>
  <cp:version/>
  <cp:contentType/>
  <cp:contentStatus/>
</cp:coreProperties>
</file>